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49for\Documents\Claude\Projects\ブログ記事作成\"/>
    </mc:Choice>
  </mc:AlternateContent>
  <xr:revisionPtr revIDLastSave="0" documentId="13_ncr:1_{DA8D0FC5-C6C4-47F2-B1C6-A22C29406DC4}" xr6:coauthVersionLast="47" xr6:coauthVersionMax="47" xr10:uidLastSave="{00000000-0000-0000-0000-000000000000}"/>
  <bookViews>
    <workbookView xWindow="16354" yWindow="-103" windowWidth="22149" windowHeight="11829" tabRatio="847" xr2:uid="{00000000-000D-0000-FFFF-FFFF00000000}"/>
  </bookViews>
  <sheets>
    <sheet name="📋 使い方・概要" sheetId="1" r:id="rId1"/>
    <sheet name="①シンプル版" sheetId="2" r:id="rId2"/>
    <sheet name="①シンプル版（記入例）" sheetId="3" r:id="rId3"/>
    <sheet name="①使い方ガイド" sheetId="4" r:id="rId4"/>
    <sheet name="②業務量計算版" sheetId="5" r:id="rId5"/>
    <sheet name="②業務量計算版（記入例）" sheetId="6" r:id="rId6"/>
    <sheet name="②使い方ガイド" sheetId="7" r:id="rId7"/>
    <sheet name="③課題分析版" sheetId="8" r:id="rId8"/>
    <sheet name="③課題分析版（記入例）" sheetId="9" r:id="rId9"/>
    <sheet name="③使い方ガイド" sheetId="10" r:id="rId10"/>
    <sheet name="📊 スコアリング基準" sheetId="11" r:id="rId11"/>
    <sheet name="📈 集計ダッシュボード" sheetId="12" r:id="rId12"/>
  </sheets>
  <definedNames>
    <definedName name="_xlnm.Print_Titles" localSheetId="7">③課題分析版!$1:$4</definedName>
    <definedName name="_xlnm.Print_Titles" localSheetId="8">'③課題分析版（記入例）'!$1:$4</definedName>
    <definedName name="_xlnm.Print_Titles" localSheetId="0">'📋 使い方・概要'!$1:$1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2" l="1"/>
  <c r="C12" i="12"/>
  <c r="B12" i="12"/>
  <c r="C11" i="12"/>
  <c r="B11" i="12"/>
  <c r="C10" i="12"/>
  <c r="B10" i="12"/>
  <c r="A6" i="12"/>
  <c r="Q56" i="9" a="1"/>
  <c r="Q56" i="9" s="1"/>
  <c r="U54" i="9"/>
  <c r="V54" i="9" s="1"/>
  <c r="P54" i="9"/>
  <c r="Q54" i="9" s="1" a="1"/>
  <c r="Q54" i="9" s="1"/>
  <c r="N54" i="9"/>
  <c r="V53" i="9"/>
  <c r="U53" i="9"/>
  <c r="P53" i="9"/>
  <c r="Q53" i="9" s="1" a="1"/>
  <c r="Q53" i="9" s="1"/>
  <c r="N53" i="9"/>
  <c r="U52" i="9"/>
  <c r="V52" i="9" s="1"/>
  <c r="N52" i="9"/>
  <c r="P52" i="9" s="1"/>
  <c r="Q52" i="9" s="1" a="1"/>
  <c r="Q52" i="9" s="1"/>
  <c r="U51" i="9"/>
  <c r="V51" i="9" s="1"/>
  <c r="P51" i="9"/>
  <c r="Q51" i="9" s="1" a="1"/>
  <c r="Q51" i="9" s="1"/>
  <c r="N51" i="9"/>
  <c r="V50" i="9"/>
  <c r="U50" i="9"/>
  <c r="N50" i="9"/>
  <c r="P50" i="9" s="1"/>
  <c r="Q50" i="9" s="1" a="1"/>
  <c r="Q50" i="9" s="1"/>
  <c r="V49" i="9"/>
  <c r="U49" i="9"/>
  <c r="N49" i="9"/>
  <c r="P49" i="9" s="1"/>
  <c r="Q49" i="9" s="1" a="1"/>
  <c r="Q49" i="9" s="1"/>
  <c r="U48" i="9"/>
  <c r="V48" i="9" s="1"/>
  <c r="P48" i="9"/>
  <c r="Q48" i="9" s="1" a="1"/>
  <c r="Q48" i="9" s="1"/>
  <c r="N48" i="9"/>
  <c r="V47" i="9"/>
  <c r="U47" i="9"/>
  <c r="P47" i="9"/>
  <c r="Q47" i="9" s="1" a="1"/>
  <c r="Q47" i="9" s="1"/>
  <c r="N47" i="9"/>
  <c r="U46" i="9"/>
  <c r="V46" i="9" s="1"/>
  <c r="P46" i="9"/>
  <c r="Q46" i="9" s="1" a="1"/>
  <c r="Q46" i="9" s="1"/>
  <c r="N46" i="9"/>
  <c r="V45" i="9"/>
  <c r="U45" i="9"/>
  <c r="P45" i="9"/>
  <c r="Q45" i="9" s="1" a="1"/>
  <c r="Q45" i="9" s="1"/>
  <c r="N45" i="9"/>
  <c r="U44" i="9"/>
  <c r="V44" i="9" s="1"/>
  <c r="N44" i="9"/>
  <c r="P44" i="9" s="1"/>
  <c r="Q44" i="9" s="1" a="1"/>
  <c r="Q44" i="9" s="1"/>
  <c r="U43" i="9"/>
  <c r="V43" i="9" s="1"/>
  <c r="P43" i="9"/>
  <c r="Q43" i="9" s="1" a="1"/>
  <c r="Q43" i="9" s="1"/>
  <c r="N43" i="9"/>
  <c r="V42" i="9"/>
  <c r="U42" i="9"/>
  <c r="N42" i="9"/>
  <c r="P42" i="9" s="1"/>
  <c r="Q42" i="9" s="1" a="1"/>
  <c r="Q42" i="9" s="1"/>
  <c r="V41" i="9"/>
  <c r="U41" i="9"/>
  <c r="N41" i="9"/>
  <c r="P41" i="9" s="1"/>
  <c r="Q41" i="9" s="1" a="1"/>
  <c r="Q41" i="9" s="1"/>
  <c r="U40" i="9"/>
  <c r="V40" i="9" s="1"/>
  <c r="P40" i="9"/>
  <c r="Q40" i="9" s="1" a="1"/>
  <c r="Q40" i="9" s="1"/>
  <c r="N40" i="9"/>
  <c r="V39" i="9"/>
  <c r="U39" i="9"/>
  <c r="P39" i="9"/>
  <c r="Q39" i="9" s="1" a="1"/>
  <c r="Q39" i="9" s="1"/>
  <c r="N39" i="9"/>
  <c r="U38" i="9"/>
  <c r="V38" i="9" s="1"/>
  <c r="P38" i="9"/>
  <c r="Q38" i="9" s="1" a="1"/>
  <c r="Q38" i="9" s="1"/>
  <c r="N38" i="9"/>
  <c r="V37" i="9"/>
  <c r="U37" i="9"/>
  <c r="Q37" i="9" a="1"/>
  <c r="Q37" i="9"/>
  <c r="P37" i="9"/>
  <c r="N37" i="9"/>
  <c r="U36" i="9"/>
  <c r="V36" i="9" s="1"/>
  <c r="P36" i="9"/>
  <c r="Q36" i="9" s="1" a="1"/>
  <c r="Q36" i="9" s="1"/>
  <c r="N36" i="9"/>
  <c r="U35" i="9"/>
  <c r="V35" i="9" s="1"/>
  <c r="P35" i="9"/>
  <c r="Q35" i="9" s="1" a="1"/>
  <c r="Q35" i="9" s="1"/>
  <c r="N35" i="9"/>
  <c r="V34" i="9"/>
  <c r="U34" i="9"/>
  <c r="N34" i="9"/>
  <c r="P34" i="9" s="1"/>
  <c r="Q34" i="9" s="1" a="1"/>
  <c r="Q34" i="9" s="1"/>
  <c r="V33" i="9"/>
  <c r="U33" i="9"/>
  <c r="P33" i="9"/>
  <c r="Q33" i="9" s="1" a="1"/>
  <c r="Q33" i="9" s="1"/>
  <c r="N33" i="9"/>
  <c r="U32" i="9"/>
  <c r="V32" i="9" s="1"/>
  <c r="P32" i="9"/>
  <c r="Q32" i="9" s="1" a="1"/>
  <c r="Q32" i="9" s="1"/>
  <c r="N32" i="9"/>
  <c r="V31" i="9"/>
  <c r="U31" i="9"/>
  <c r="P31" i="9"/>
  <c r="Q31" i="9" s="1" a="1"/>
  <c r="Q31" i="9" s="1"/>
  <c r="N31" i="9"/>
  <c r="U30" i="9"/>
  <c r="V30" i="9" s="1"/>
  <c r="N30" i="9"/>
  <c r="P30" i="9" s="1"/>
  <c r="Q30" i="9" s="1" a="1"/>
  <c r="Q30" i="9" s="1"/>
  <c r="V29" i="9"/>
  <c r="U29" i="9"/>
  <c r="Q29" i="9" a="1"/>
  <c r="Q29" i="9"/>
  <c r="P29" i="9"/>
  <c r="N29" i="9"/>
  <c r="U28" i="9"/>
  <c r="V28" i="9" s="1"/>
  <c r="P28" i="9"/>
  <c r="Q28" i="9" s="1" a="1"/>
  <c r="Q28" i="9" s="1"/>
  <c r="N28" i="9"/>
  <c r="U27" i="9"/>
  <c r="V27" i="9" s="1"/>
  <c r="N27" i="9"/>
  <c r="P27" i="9" s="1"/>
  <c r="Q27" i="9" s="1" a="1"/>
  <c r="Q27" i="9" s="1"/>
  <c r="V26" i="9"/>
  <c r="U26" i="9"/>
  <c r="N26" i="9"/>
  <c r="P26" i="9" s="1"/>
  <c r="Q26" i="9" s="1" a="1"/>
  <c r="Q26" i="9" s="1"/>
  <c r="V25" i="9"/>
  <c r="U25" i="9"/>
  <c r="P25" i="9"/>
  <c r="Q25" i="9" s="1" a="1"/>
  <c r="Q25" i="9" s="1"/>
  <c r="N25" i="9"/>
  <c r="U24" i="9"/>
  <c r="V24" i="9" s="1"/>
  <c r="N24" i="9"/>
  <c r="P24" i="9" s="1"/>
  <c r="Q24" i="9" s="1" a="1"/>
  <c r="Q24" i="9" s="1"/>
  <c r="V23" i="9"/>
  <c r="U23" i="9"/>
  <c r="P23" i="9"/>
  <c r="Q23" i="9" s="1" a="1"/>
  <c r="Q23" i="9" s="1"/>
  <c r="N23" i="9"/>
  <c r="V22" i="9"/>
  <c r="U22" i="9"/>
  <c r="Q22" i="9" a="1"/>
  <c r="Q22" i="9"/>
  <c r="P22" i="9"/>
  <c r="N22" i="9"/>
  <c r="V21" i="9"/>
  <c r="U21" i="9"/>
  <c r="Q21" i="9" a="1"/>
  <c r="Q21" i="9" s="1"/>
  <c r="P21" i="9"/>
  <c r="N21" i="9"/>
  <c r="U20" i="9"/>
  <c r="V20" i="9" s="1"/>
  <c r="P20" i="9"/>
  <c r="Q20" i="9" s="1" a="1"/>
  <c r="Q20" i="9" s="1"/>
  <c r="N20" i="9"/>
  <c r="V19" i="9"/>
  <c r="U19" i="9"/>
  <c r="Q19" i="9" a="1"/>
  <c r="Q19" i="9"/>
  <c r="P19" i="9"/>
  <c r="N19" i="9"/>
  <c r="V18" i="9"/>
  <c r="U18" i="9"/>
  <c r="Q18" i="9" a="1"/>
  <c r="Q18" i="9" s="1"/>
  <c r="N18" i="9"/>
  <c r="P18" i="9" s="1"/>
  <c r="V17" i="9"/>
  <c r="U17" i="9"/>
  <c r="P17" i="9"/>
  <c r="Q17" i="9" s="1" a="1"/>
  <c r="Q17" i="9" s="1"/>
  <c r="N17" i="9"/>
  <c r="V16" i="9"/>
  <c r="U16" i="9"/>
  <c r="Q16" i="9" a="1"/>
  <c r="Q16" i="9"/>
  <c r="P16" i="9"/>
  <c r="N16" i="9"/>
  <c r="V15" i="9"/>
  <c r="U15" i="9"/>
  <c r="Q15" i="9"/>
  <c r="P15" i="9"/>
  <c r="Q15" i="9" s="1" a="1"/>
  <c r="N15" i="9"/>
  <c r="V14" i="9"/>
  <c r="U14" i="9"/>
  <c r="N14" i="9"/>
  <c r="P14" i="9" s="1"/>
  <c r="Q14" i="9" s="1" a="1"/>
  <c r="Q14" i="9" s="1"/>
  <c r="U13" i="9"/>
  <c r="V13" i="9" s="1"/>
  <c r="Q13" i="9" a="1"/>
  <c r="Q13" i="9" s="1"/>
  <c r="P13" i="9"/>
  <c r="N13" i="9"/>
  <c r="U12" i="9"/>
  <c r="V12" i="9" s="1"/>
  <c r="N12" i="9"/>
  <c r="P12" i="9" s="1"/>
  <c r="Q12" i="9" s="1" a="1"/>
  <c r="Q12" i="9" s="1"/>
  <c r="V11" i="9"/>
  <c r="U11" i="9"/>
  <c r="N11" i="9"/>
  <c r="P11" i="9" s="1"/>
  <c r="Q11" i="9" s="1" a="1"/>
  <c r="Q11" i="9" s="1"/>
  <c r="U10" i="9"/>
  <c r="V10" i="9" s="1"/>
  <c r="Q10" i="9" a="1"/>
  <c r="Q10" i="9" s="1"/>
  <c r="N10" i="9"/>
  <c r="P10" i="9" s="1"/>
  <c r="V9" i="9"/>
  <c r="U9" i="9"/>
  <c r="N9" i="9"/>
  <c r="P9" i="9" s="1"/>
  <c r="Q9" i="9" s="1" a="1"/>
  <c r="Q9" i="9" s="1"/>
  <c r="V8" i="9"/>
  <c r="U8" i="9"/>
  <c r="N8" i="9"/>
  <c r="P8" i="9" s="1"/>
  <c r="Q8" i="9" s="1" a="1"/>
  <c r="Q8" i="9" s="1"/>
  <c r="V7" i="9"/>
  <c r="U7" i="9"/>
  <c r="Q7" i="9"/>
  <c r="P7" i="9"/>
  <c r="Q7" i="9" s="1" a="1"/>
  <c r="N7" i="9"/>
  <c r="U6" i="9"/>
  <c r="V6" i="9" s="1"/>
  <c r="N6" i="9"/>
  <c r="U5" i="9"/>
  <c r="V5" i="9" s="1"/>
  <c r="P5" i="9"/>
  <c r="Q5" i="9" s="1" a="1"/>
  <c r="Q5" i="9" s="1"/>
  <c r="N5" i="9"/>
  <c r="Q56" i="8" a="1"/>
  <c r="Q56" i="8"/>
  <c r="U54" i="8"/>
  <c r="V54" i="8" s="1"/>
  <c r="P54" i="8"/>
  <c r="Q54" i="8" s="1" a="1"/>
  <c r="Q54" i="8" s="1"/>
  <c r="N54" i="8"/>
  <c r="U53" i="8"/>
  <c r="V53" i="8" s="1"/>
  <c r="N53" i="8"/>
  <c r="P53" i="8" s="1"/>
  <c r="Q53" i="8" s="1" a="1"/>
  <c r="Q53" i="8" s="1"/>
  <c r="V52" i="8"/>
  <c r="U52" i="8"/>
  <c r="Q52" i="8" a="1"/>
  <c r="Q52" i="8" s="1"/>
  <c r="P52" i="8"/>
  <c r="N52" i="8"/>
  <c r="U51" i="8"/>
  <c r="V51" i="8" s="1"/>
  <c r="P51" i="8"/>
  <c r="Q51" i="8" s="1" a="1"/>
  <c r="Q51" i="8" s="1"/>
  <c r="N51" i="8"/>
  <c r="V50" i="8"/>
  <c r="U50" i="8"/>
  <c r="P50" i="8"/>
  <c r="Q50" i="8" s="1" a="1"/>
  <c r="Q50" i="8" s="1"/>
  <c r="N50" i="8"/>
  <c r="U49" i="8"/>
  <c r="V49" i="8" s="1"/>
  <c r="N49" i="8"/>
  <c r="P49" i="8" s="1"/>
  <c r="Q49" i="8" s="1" a="1"/>
  <c r="Q49" i="8" s="1"/>
  <c r="V48" i="8"/>
  <c r="U48" i="8"/>
  <c r="Q48" i="8" a="1"/>
  <c r="Q48" i="8"/>
  <c r="P48" i="8"/>
  <c r="N48" i="8"/>
  <c r="U47" i="8"/>
  <c r="V47" i="8" s="1"/>
  <c r="P47" i="8"/>
  <c r="Q47" i="8" s="1" a="1"/>
  <c r="Q47" i="8" s="1"/>
  <c r="N47" i="8"/>
  <c r="U46" i="8"/>
  <c r="V46" i="8" s="1"/>
  <c r="N46" i="8"/>
  <c r="P46" i="8" s="1"/>
  <c r="Q46" i="8" s="1" a="1"/>
  <c r="Q46" i="8" s="1"/>
  <c r="V45" i="8"/>
  <c r="U45" i="8"/>
  <c r="N45" i="8"/>
  <c r="P45" i="8" s="1"/>
  <c r="Q45" i="8" s="1" a="1"/>
  <c r="Q45" i="8" s="1"/>
  <c r="V44" i="8"/>
  <c r="U44" i="8"/>
  <c r="P44" i="8"/>
  <c r="Q44" i="8" s="1" a="1"/>
  <c r="Q44" i="8" s="1"/>
  <c r="N44" i="8"/>
  <c r="U43" i="8"/>
  <c r="V43" i="8" s="1"/>
  <c r="N43" i="8"/>
  <c r="P43" i="8" s="1"/>
  <c r="Q43" i="8" s="1" a="1"/>
  <c r="Q43" i="8" s="1"/>
  <c r="V42" i="8"/>
  <c r="U42" i="8"/>
  <c r="P42" i="8"/>
  <c r="Q42" i="8" s="1" a="1"/>
  <c r="Q42" i="8" s="1"/>
  <c r="N42" i="8"/>
  <c r="U41" i="8"/>
  <c r="V41" i="8" s="1"/>
  <c r="N41" i="8"/>
  <c r="P41" i="8" s="1"/>
  <c r="Q41" i="8" s="1" a="1"/>
  <c r="Q41" i="8" s="1"/>
  <c r="V40" i="8"/>
  <c r="U40" i="8"/>
  <c r="Q40" i="8" a="1"/>
  <c r="Q40" i="8" s="1"/>
  <c r="P40" i="8"/>
  <c r="N40" i="8"/>
  <c r="U39" i="8"/>
  <c r="V39" i="8" s="1"/>
  <c r="P39" i="8"/>
  <c r="Q39" i="8" s="1" a="1"/>
  <c r="Q39" i="8" s="1"/>
  <c r="N39" i="8"/>
  <c r="U38" i="8"/>
  <c r="V38" i="8" s="1"/>
  <c r="N38" i="8"/>
  <c r="P38" i="8" s="1"/>
  <c r="Q38" i="8" s="1" a="1"/>
  <c r="Q38" i="8" s="1"/>
  <c r="V37" i="8"/>
  <c r="U37" i="8"/>
  <c r="Q37" i="8" a="1"/>
  <c r="Q37" i="8" s="1"/>
  <c r="N37" i="8"/>
  <c r="P37" i="8" s="1"/>
  <c r="V36" i="8"/>
  <c r="U36" i="8"/>
  <c r="P36" i="8"/>
  <c r="Q36" i="8" s="1" a="1"/>
  <c r="Q36" i="8" s="1"/>
  <c r="N36" i="8"/>
  <c r="U35" i="8"/>
  <c r="V35" i="8" s="1"/>
  <c r="N35" i="8"/>
  <c r="P35" i="8" s="1"/>
  <c r="Q35" i="8" s="1" a="1"/>
  <c r="Q35" i="8" s="1"/>
  <c r="V34" i="8"/>
  <c r="U34" i="8"/>
  <c r="Q34" i="8"/>
  <c r="P34" i="8"/>
  <c r="Q34" i="8" s="1" a="1"/>
  <c r="N34" i="8"/>
  <c r="V33" i="8"/>
  <c r="U33" i="8"/>
  <c r="N33" i="8"/>
  <c r="P33" i="8" s="1"/>
  <c r="Q33" i="8" s="1" a="1"/>
  <c r="Q33" i="8" s="1"/>
  <c r="V32" i="8"/>
  <c r="U32" i="8"/>
  <c r="Q32" i="8" a="1"/>
  <c r="Q32" i="8" s="1"/>
  <c r="P32" i="8"/>
  <c r="N32" i="8"/>
  <c r="U31" i="8"/>
  <c r="V31" i="8" s="1"/>
  <c r="N31" i="8"/>
  <c r="P31" i="8" s="1"/>
  <c r="Q31" i="8" s="1" a="1"/>
  <c r="Q31" i="8" s="1"/>
  <c r="V30" i="8"/>
  <c r="U30" i="8"/>
  <c r="N30" i="8"/>
  <c r="P30" i="8" s="1"/>
  <c r="Q30" i="8" s="1" a="1"/>
  <c r="Q30" i="8" s="1"/>
  <c r="V29" i="8"/>
  <c r="U29" i="8"/>
  <c r="Q29" i="8" a="1"/>
  <c r="Q29" i="8" s="1"/>
  <c r="N29" i="8"/>
  <c r="P29" i="8" s="1"/>
  <c r="V28" i="8"/>
  <c r="U28" i="8"/>
  <c r="N28" i="8"/>
  <c r="P28" i="8" s="1"/>
  <c r="Q28" i="8" s="1" a="1"/>
  <c r="Q28" i="8" s="1"/>
  <c r="V27" i="8"/>
  <c r="U27" i="8"/>
  <c r="N27" i="8"/>
  <c r="P27" i="8" s="1"/>
  <c r="Q27" i="8" s="1" a="1"/>
  <c r="Q27" i="8" s="1"/>
  <c r="V26" i="8"/>
  <c r="U26" i="8"/>
  <c r="Q26" i="8"/>
  <c r="P26" i="8"/>
  <c r="Q26" i="8" s="1" a="1"/>
  <c r="N26" i="8"/>
  <c r="V25" i="8"/>
  <c r="U25" i="8"/>
  <c r="N25" i="8"/>
  <c r="P25" i="8" s="1"/>
  <c r="Q25" i="8" s="1" a="1"/>
  <c r="Q25" i="8" s="1"/>
  <c r="U24" i="8"/>
  <c r="V24" i="8" s="1"/>
  <c r="Q24" i="8" a="1"/>
  <c r="Q24" i="8" s="1"/>
  <c r="P24" i="8"/>
  <c r="N24" i="8"/>
  <c r="U23" i="8"/>
  <c r="V23" i="8" s="1"/>
  <c r="N23" i="8"/>
  <c r="P23" i="8" s="1"/>
  <c r="Q23" i="8" s="1" a="1"/>
  <c r="Q23" i="8" s="1"/>
  <c r="V22" i="8"/>
  <c r="U22" i="8"/>
  <c r="N22" i="8"/>
  <c r="P22" i="8" s="1"/>
  <c r="Q22" i="8" s="1" a="1"/>
  <c r="Q22" i="8" s="1"/>
  <c r="U21" i="8"/>
  <c r="V21" i="8" s="1"/>
  <c r="Q21" i="8" a="1"/>
  <c r="Q21" i="8" s="1"/>
  <c r="N21" i="8"/>
  <c r="P21" i="8" s="1"/>
  <c r="V20" i="8"/>
  <c r="U20" i="8"/>
  <c r="N20" i="8"/>
  <c r="P20" i="8" s="1"/>
  <c r="Q20" i="8" s="1" a="1"/>
  <c r="Q20" i="8" s="1"/>
  <c r="V19" i="8"/>
  <c r="U19" i="8"/>
  <c r="N19" i="8"/>
  <c r="P19" i="8" s="1"/>
  <c r="Q19" i="8" s="1" a="1"/>
  <c r="Q19" i="8" s="1"/>
  <c r="V18" i="8"/>
  <c r="U18" i="8"/>
  <c r="Q18" i="8"/>
  <c r="P18" i="8"/>
  <c r="Q18" i="8" s="1" a="1"/>
  <c r="N18" i="8"/>
  <c r="V17" i="8"/>
  <c r="U17" i="8"/>
  <c r="N17" i="8"/>
  <c r="P17" i="8" s="1"/>
  <c r="Q17" i="8" s="1" a="1"/>
  <c r="Q17" i="8" s="1"/>
  <c r="V16" i="8"/>
  <c r="U16" i="8"/>
  <c r="P16" i="8"/>
  <c r="Q16" i="8" s="1" a="1"/>
  <c r="Q16" i="8" s="1"/>
  <c r="N16" i="8"/>
  <c r="U15" i="8"/>
  <c r="V15" i="8" s="1"/>
  <c r="N15" i="8"/>
  <c r="P15" i="8" s="1"/>
  <c r="Q15" i="8" s="1" a="1"/>
  <c r="Q15" i="8" s="1"/>
  <c r="V14" i="8"/>
  <c r="U14" i="8"/>
  <c r="N14" i="8"/>
  <c r="P14" i="8" s="1"/>
  <c r="Q14" i="8" s="1" a="1"/>
  <c r="Q14" i="8" s="1"/>
  <c r="V13" i="8"/>
  <c r="U13" i="8"/>
  <c r="N13" i="8"/>
  <c r="P13" i="8" s="1"/>
  <c r="Q13" i="8" s="1" a="1"/>
  <c r="Q13" i="8" s="1"/>
  <c r="V12" i="8"/>
  <c r="U12" i="8"/>
  <c r="N12" i="8"/>
  <c r="P12" i="8" s="1"/>
  <c r="Q12" i="8" s="1" a="1"/>
  <c r="Q12" i="8" s="1"/>
  <c r="V11" i="8"/>
  <c r="U11" i="8"/>
  <c r="N11" i="8"/>
  <c r="P11" i="8" s="1"/>
  <c r="Q11" i="8" s="1" a="1"/>
  <c r="Q11" i="8" s="1"/>
  <c r="V10" i="8"/>
  <c r="U10" i="8"/>
  <c r="P10" i="8"/>
  <c r="Q10" i="8" s="1" a="1"/>
  <c r="Q10" i="8" s="1"/>
  <c r="N10" i="8"/>
  <c r="U9" i="8"/>
  <c r="V9" i="8" s="1"/>
  <c r="N9" i="8"/>
  <c r="P9" i="8" s="1"/>
  <c r="Q9" i="8" s="1" a="1"/>
  <c r="Q9" i="8" s="1"/>
  <c r="U8" i="8"/>
  <c r="V8" i="8" s="1"/>
  <c r="P8" i="8"/>
  <c r="Q8" i="8" s="1" a="1"/>
  <c r="Q8" i="8" s="1"/>
  <c r="N8" i="8"/>
  <c r="U7" i="8"/>
  <c r="V7" i="8" s="1"/>
  <c r="N7" i="8"/>
  <c r="P7" i="8" s="1"/>
  <c r="Q7" i="8" s="1" a="1"/>
  <c r="Q7" i="8" s="1"/>
  <c r="U6" i="8"/>
  <c r="V6" i="8" s="1"/>
  <c r="N6" i="8"/>
  <c r="P6" i="8" s="1"/>
  <c r="Q6" i="8" s="1" a="1"/>
  <c r="Q6" i="8" s="1"/>
  <c r="U5" i="8"/>
  <c r="V5" i="8" s="1"/>
  <c r="N5" i="8"/>
  <c r="P5" i="8" s="1"/>
  <c r="M54" i="6" a="1"/>
  <c r="M54" i="6" s="1"/>
  <c r="L54" i="6"/>
  <c r="J54" i="6"/>
  <c r="L53" i="6"/>
  <c r="M53" i="6" s="1" a="1"/>
  <c r="M53" i="6" s="1"/>
  <c r="J53" i="6"/>
  <c r="J52" i="6"/>
  <c r="L52" i="6" s="1"/>
  <c r="M52" i="6" s="1" a="1"/>
  <c r="M52" i="6" s="1"/>
  <c r="M51" i="6" a="1"/>
  <c r="M51" i="6" s="1"/>
  <c r="J51" i="6"/>
  <c r="L51" i="6" s="1"/>
  <c r="J50" i="6"/>
  <c r="L50" i="6" s="1"/>
  <c r="M50" i="6" s="1" a="1"/>
  <c r="M50" i="6" s="1"/>
  <c r="M49" i="6" a="1"/>
  <c r="M49" i="6" s="1"/>
  <c r="L49" i="6"/>
  <c r="J49" i="6"/>
  <c r="J48" i="6"/>
  <c r="L48" i="6" s="1"/>
  <c r="M48" i="6" s="1" a="1"/>
  <c r="M48" i="6" s="1"/>
  <c r="M47" i="6" a="1"/>
  <c r="M47" i="6" s="1"/>
  <c r="J47" i="6"/>
  <c r="L47" i="6" s="1"/>
  <c r="L46" i="6"/>
  <c r="M46" i="6" s="1" a="1"/>
  <c r="M46" i="6" s="1"/>
  <c r="J46" i="6"/>
  <c r="J45" i="6"/>
  <c r="L45" i="6" s="1"/>
  <c r="M45" i="6" s="1" a="1"/>
  <c r="M45" i="6" s="1"/>
  <c r="J44" i="6"/>
  <c r="L44" i="6" s="1"/>
  <c r="M44" i="6" s="1" a="1"/>
  <c r="M44" i="6" s="1"/>
  <c r="M43" i="6" a="1"/>
  <c r="M43" i="6" s="1"/>
  <c r="J43" i="6"/>
  <c r="L43" i="6" s="1"/>
  <c r="L42" i="6"/>
  <c r="M42" i="6" s="1" a="1"/>
  <c r="M42" i="6" s="1"/>
  <c r="J42" i="6"/>
  <c r="J41" i="6"/>
  <c r="L41" i="6" s="1"/>
  <c r="M41" i="6" s="1" a="1"/>
  <c r="M41" i="6" s="1"/>
  <c r="L40" i="6"/>
  <c r="M40" i="6" s="1" a="1"/>
  <c r="M40" i="6" s="1"/>
  <c r="J40" i="6"/>
  <c r="M39" i="6" a="1"/>
  <c r="M39" i="6" s="1"/>
  <c r="J39" i="6"/>
  <c r="L39" i="6" s="1"/>
  <c r="L38" i="6"/>
  <c r="M38" i="6" s="1" a="1"/>
  <c r="M38" i="6" s="1"/>
  <c r="J38" i="6"/>
  <c r="J37" i="6"/>
  <c r="L37" i="6" s="1"/>
  <c r="M37" i="6" s="1" a="1"/>
  <c r="M37" i="6" s="1"/>
  <c r="L36" i="6"/>
  <c r="M36" i="6" s="1" a="1"/>
  <c r="M36" i="6" s="1"/>
  <c r="J36" i="6"/>
  <c r="J35" i="6"/>
  <c r="L35" i="6" s="1"/>
  <c r="M35" i="6" s="1" a="1"/>
  <c r="M35" i="6" s="1"/>
  <c r="M34" i="6" a="1"/>
  <c r="M34" i="6" s="1"/>
  <c r="L34" i="6"/>
  <c r="J34" i="6"/>
  <c r="J33" i="6"/>
  <c r="L33" i="6" s="1"/>
  <c r="M33" i="6" s="1" a="1"/>
  <c r="M33" i="6" s="1"/>
  <c r="J32" i="6"/>
  <c r="L32" i="6" s="1"/>
  <c r="M32" i="6" s="1" a="1"/>
  <c r="M32" i="6" s="1"/>
  <c r="J31" i="6"/>
  <c r="L31" i="6" s="1"/>
  <c r="M31" i="6" s="1" a="1"/>
  <c r="M31" i="6" s="1"/>
  <c r="J30" i="6"/>
  <c r="L30" i="6" s="1"/>
  <c r="M30" i="6" s="1" a="1"/>
  <c r="M30" i="6" s="1"/>
  <c r="J29" i="6"/>
  <c r="L29" i="6" s="1"/>
  <c r="M29" i="6" s="1" a="1"/>
  <c r="M29" i="6" s="1"/>
  <c r="J28" i="6"/>
  <c r="L28" i="6" s="1"/>
  <c r="M28" i="6" s="1" a="1"/>
  <c r="M28" i="6" s="1"/>
  <c r="J27" i="6"/>
  <c r="L27" i="6" s="1"/>
  <c r="M27" i="6" s="1" a="1"/>
  <c r="M27" i="6" s="1"/>
  <c r="J26" i="6"/>
  <c r="L26" i="6" s="1"/>
  <c r="M26" i="6" s="1" a="1"/>
  <c r="M26" i="6" s="1"/>
  <c r="L25" i="6"/>
  <c r="M25" i="6" s="1" a="1"/>
  <c r="M25" i="6" s="1"/>
  <c r="J25" i="6"/>
  <c r="J24" i="6"/>
  <c r="L24" i="6" s="1"/>
  <c r="M24" i="6" s="1" a="1"/>
  <c r="M24" i="6" s="1"/>
  <c r="J23" i="6"/>
  <c r="L23" i="6" s="1"/>
  <c r="M23" i="6" s="1" a="1"/>
  <c r="M23" i="6" s="1"/>
  <c r="J22" i="6"/>
  <c r="L22" i="6" s="1"/>
  <c r="M22" i="6" s="1" a="1"/>
  <c r="M22" i="6" s="1"/>
  <c r="L21" i="6"/>
  <c r="M21" i="6" s="1" a="1"/>
  <c r="M21" i="6" s="1"/>
  <c r="J21" i="6"/>
  <c r="M20" i="6" a="1"/>
  <c r="M20" i="6"/>
  <c r="L20" i="6"/>
  <c r="J20" i="6"/>
  <c r="J19" i="6"/>
  <c r="L19" i="6" s="1"/>
  <c r="M19" i="6" s="1" a="1"/>
  <c r="M19" i="6" s="1"/>
  <c r="J18" i="6"/>
  <c r="L18" i="6" s="1"/>
  <c r="M18" i="6" s="1" a="1"/>
  <c r="M18" i="6" s="1"/>
  <c r="J17" i="6"/>
  <c r="L17" i="6" s="1"/>
  <c r="M17" i="6" s="1" a="1"/>
  <c r="M17" i="6" s="1"/>
  <c r="J16" i="6"/>
  <c r="L16" i="6" s="1"/>
  <c r="M16" i="6" s="1" a="1"/>
  <c r="M16" i="6" s="1"/>
  <c r="M15" i="6" a="1"/>
  <c r="M15" i="6" s="1"/>
  <c r="J15" i="6"/>
  <c r="L15" i="6" s="1"/>
  <c r="J14" i="6"/>
  <c r="L14" i="6" s="1"/>
  <c r="M14" i="6" s="1" a="1"/>
  <c r="M14" i="6" s="1"/>
  <c r="J13" i="6"/>
  <c r="L13" i="6" s="1"/>
  <c r="M13" i="6" s="1" a="1"/>
  <c r="M13" i="6" s="1"/>
  <c r="L12" i="6"/>
  <c r="M12" i="6" s="1" a="1"/>
  <c r="M12" i="6" s="1"/>
  <c r="J12" i="6"/>
  <c r="M11" i="6" a="1"/>
  <c r="M11" i="6" s="1"/>
  <c r="J11" i="6"/>
  <c r="L11" i="6" s="1"/>
  <c r="L10" i="6"/>
  <c r="M10" i="6" s="1" a="1"/>
  <c r="M10" i="6" s="1"/>
  <c r="J10" i="6"/>
  <c r="J9" i="6"/>
  <c r="L9" i="6" s="1"/>
  <c r="M9" i="6" s="1" a="1"/>
  <c r="M9" i="6" s="1"/>
  <c r="L8" i="6"/>
  <c r="M8" i="6" s="1" a="1"/>
  <c r="M8" i="6" s="1"/>
  <c r="J8" i="6"/>
  <c r="J7" i="6"/>
  <c r="L7" i="6" s="1"/>
  <c r="M7" i="6" s="1" a="1"/>
  <c r="M7" i="6" s="1"/>
  <c r="L6" i="6"/>
  <c r="M6" i="6" s="1" a="1"/>
  <c r="M6" i="6" s="1"/>
  <c r="J6" i="6"/>
  <c r="M5" i="6" a="1"/>
  <c r="M5" i="6"/>
  <c r="L5" i="6"/>
  <c r="J5" i="6"/>
  <c r="L54" i="5"/>
  <c r="M54" i="5" s="1" a="1"/>
  <c r="M54" i="5" s="1"/>
  <c r="J54" i="5"/>
  <c r="J53" i="5"/>
  <c r="L53" i="5" s="1"/>
  <c r="M53" i="5" s="1" a="1"/>
  <c r="M53" i="5" s="1"/>
  <c r="J52" i="5"/>
  <c r="L52" i="5" s="1"/>
  <c r="M52" i="5" s="1" a="1"/>
  <c r="M52" i="5" s="1"/>
  <c r="J51" i="5"/>
  <c r="L51" i="5" s="1"/>
  <c r="M51" i="5" s="1" a="1"/>
  <c r="M51" i="5" s="1"/>
  <c r="M50" i="5" a="1"/>
  <c r="M50" i="5" s="1"/>
  <c r="L50" i="5"/>
  <c r="J50" i="5"/>
  <c r="J49" i="5"/>
  <c r="L49" i="5" s="1"/>
  <c r="M49" i="5" s="1" a="1"/>
  <c r="M49" i="5" s="1"/>
  <c r="J48" i="5"/>
  <c r="L48" i="5" s="1"/>
  <c r="M48" i="5" s="1" a="1"/>
  <c r="M48" i="5" s="1"/>
  <c r="L47" i="5"/>
  <c r="M47" i="5" s="1" a="1"/>
  <c r="M47" i="5" s="1"/>
  <c r="J47" i="5"/>
  <c r="J46" i="5"/>
  <c r="L46" i="5" s="1"/>
  <c r="M46" i="5" s="1" a="1"/>
  <c r="M46" i="5" s="1"/>
  <c r="M45" i="5" a="1"/>
  <c r="M45" i="5" s="1"/>
  <c r="J45" i="5"/>
  <c r="L45" i="5" s="1"/>
  <c r="J44" i="5"/>
  <c r="L44" i="5" s="1"/>
  <c r="M44" i="5" s="1" a="1"/>
  <c r="M44" i="5" s="1"/>
  <c r="L43" i="5"/>
  <c r="M43" i="5" s="1" a="1"/>
  <c r="M43" i="5" s="1"/>
  <c r="J43" i="5"/>
  <c r="J42" i="5"/>
  <c r="L42" i="5" s="1"/>
  <c r="M42" i="5" s="1" a="1"/>
  <c r="M42" i="5" s="1"/>
  <c r="J41" i="5"/>
  <c r="L41" i="5" s="1"/>
  <c r="M41" i="5" s="1" a="1"/>
  <c r="M41" i="5" s="1"/>
  <c r="M40" i="5" a="1"/>
  <c r="M40" i="5" s="1"/>
  <c r="L40" i="5"/>
  <c r="J40" i="5"/>
  <c r="L39" i="5"/>
  <c r="M39" i="5" s="1" a="1"/>
  <c r="M39" i="5" s="1"/>
  <c r="J39" i="5"/>
  <c r="J38" i="5"/>
  <c r="L38" i="5" s="1"/>
  <c r="M38" i="5" s="1" a="1"/>
  <c r="M38" i="5" s="1"/>
  <c r="M37" i="5" a="1"/>
  <c r="M37" i="5" s="1"/>
  <c r="J37" i="5"/>
  <c r="L37" i="5" s="1"/>
  <c r="J36" i="5"/>
  <c r="L36" i="5" s="1"/>
  <c r="M36" i="5" s="1" a="1"/>
  <c r="M36" i="5" s="1"/>
  <c r="M35" i="5" a="1"/>
  <c r="M35" i="5" s="1"/>
  <c r="L35" i="5"/>
  <c r="J35" i="5"/>
  <c r="J34" i="5"/>
  <c r="L34" i="5" s="1"/>
  <c r="M34" i="5" s="1" a="1"/>
  <c r="M34" i="5" s="1"/>
  <c r="M33" i="5" a="1"/>
  <c r="M33" i="5" s="1"/>
  <c r="J33" i="5"/>
  <c r="L33" i="5" s="1"/>
  <c r="J32" i="5"/>
  <c r="L32" i="5" s="1"/>
  <c r="M32" i="5" s="1" a="1"/>
  <c r="M32" i="5" s="1"/>
  <c r="L31" i="5"/>
  <c r="M31" i="5" s="1" a="1"/>
  <c r="M31" i="5" s="1"/>
  <c r="J31" i="5"/>
  <c r="J30" i="5"/>
  <c r="L30" i="5" s="1"/>
  <c r="M30" i="5" s="1" a="1"/>
  <c r="M30" i="5" s="1"/>
  <c r="J29" i="5"/>
  <c r="L29" i="5" s="1"/>
  <c r="M29" i="5" s="1" a="1"/>
  <c r="M29" i="5" s="1"/>
  <c r="J28" i="5"/>
  <c r="L28" i="5" s="1"/>
  <c r="M28" i="5" s="1" a="1"/>
  <c r="M28" i="5" s="1"/>
  <c r="J27" i="5"/>
  <c r="L27" i="5" s="1"/>
  <c r="M27" i="5" s="1" a="1"/>
  <c r="M27" i="5" s="1"/>
  <c r="M26" i="5" a="1"/>
  <c r="M26" i="5" s="1"/>
  <c r="L26" i="5"/>
  <c r="J26" i="5"/>
  <c r="J25" i="5"/>
  <c r="L25" i="5" s="1"/>
  <c r="M25" i="5" s="1" a="1"/>
  <c r="M25" i="5" s="1"/>
  <c r="L24" i="5"/>
  <c r="M24" i="5" s="1" a="1"/>
  <c r="M24" i="5" s="1"/>
  <c r="J24" i="5"/>
  <c r="J23" i="5"/>
  <c r="L23" i="5" s="1"/>
  <c r="M23" i="5" s="1" a="1"/>
  <c r="M23" i="5" s="1"/>
  <c r="L22" i="5"/>
  <c r="M22" i="5" s="1" a="1"/>
  <c r="M22" i="5" s="1"/>
  <c r="J22" i="5"/>
  <c r="M21" i="5" a="1"/>
  <c r="M21" i="5" s="1"/>
  <c r="J21" i="5"/>
  <c r="L21" i="5" s="1"/>
  <c r="J20" i="5"/>
  <c r="L20" i="5" s="1"/>
  <c r="M20" i="5" s="1" a="1"/>
  <c r="M20" i="5" s="1"/>
  <c r="J19" i="5"/>
  <c r="L19" i="5" s="1"/>
  <c r="M19" i="5" s="1" a="1"/>
  <c r="M19" i="5" s="1"/>
  <c r="J18" i="5"/>
  <c r="L18" i="5" s="1"/>
  <c r="M18" i="5" s="1" a="1"/>
  <c r="M18" i="5" s="1"/>
  <c r="M17" i="5" a="1"/>
  <c r="M17" i="5" s="1"/>
  <c r="J17" i="5"/>
  <c r="L17" i="5" s="1"/>
  <c r="J16" i="5"/>
  <c r="L16" i="5" s="1"/>
  <c r="M16" i="5" s="1" a="1"/>
  <c r="M16" i="5" s="1"/>
  <c r="L15" i="5"/>
  <c r="M15" i="5" s="1" a="1"/>
  <c r="M15" i="5" s="1"/>
  <c r="J15" i="5"/>
  <c r="J14" i="5"/>
  <c r="L14" i="5" s="1"/>
  <c r="M14" i="5" s="1" a="1"/>
  <c r="M14" i="5" s="1"/>
  <c r="J13" i="5"/>
  <c r="L13" i="5" s="1"/>
  <c r="M13" i="5" s="1" a="1"/>
  <c r="M13" i="5" s="1"/>
  <c r="M12" i="5" a="1"/>
  <c r="M12" i="5" s="1"/>
  <c r="L12" i="5"/>
  <c r="J12" i="5"/>
  <c r="J11" i="5"/>
  <c r="L11" i="5" s="1"/>
  <c r="M11" i="5" s="1" a="1"/>
  <c r="M11" i="5" s="1"/>
  <c r="J10" i="5"/>
  <c r="L10" i="5" s="1"/>
  <c r="M10" i="5" s="1" a="1"/>
  <c r="M10" i="5" s="1"/>
  <c r="J9" i="5"/>
  <c r="L9" i="5" s="1"/>
  <c r="M9" i="5" s="1" a="1"/>
  <c r="M9" i="5" s="1"/>
  <c r="L8" i="5"/>
  <c r="M8" i="5" s="1" a="1"/>
  <c r="M8" i="5" s="1"/>
  <c r="J8" i="5"/>
  <c r="J7" i="5"/>
  <c r="L7" i="5" s="1"/>
  <c r="M7" i="5" s="1" a="1"/>
  <c r="M7" i="5" s="1"/>
  <c r="L6" i="5"/>
  <c r="M6" i="5" s="1" a="1"/>
  <c r="M6" i="5" s="1"/>
  <c r="J6" i="5"/>
  <c r="L5" i="5"/>
  <c r="M5" i="5" s="1" a="1"/>
  <c r="M5" i="5" s="1"/>
  <c r="J5" i="5"/>
  <c r="B26" i="12" l="1"/>
  <c r="B25" i="12"/>
  <c r="B24" i="12"/>
  <c r="C19" i="12"/>
  <c r="B19" i="12"/>
  <c r="C18" i="12"/>
  <c r="B18" i="12"/>
  <c r="C17" i="12"/>
  <c r="B17" i="12"/>
  <c r="E6" i="12"/>
  <c r="D6" i="12"/>
  <c r="C6" i="12"/>
  <c r="C13" i="12"/>
  <c r="D12" i="12"/>
  <c r="D11" i="12"/>
  <c r="Q5" i="8" a="1"/>
  <c r="Q5" i="8" s="1"/>
  <c r="B6" i="12"/>
  <c r="N55" i="9"/>
  <c r="P6" i="9"/>
  <c r="D10" i="12"/>
  <c r="N55" i="8"/>
  <c r="P55" i="8"/>
  <c r="Q55" i="8" s="1" a="1"/>
  <c r="Q55" i="8" s="1"/>
  <c r="Q6" i="9" l="1" a="1"/>
  <c r="Q6" i="9" s="1"/>
  <c r="P55" i="9"/>
  <c r="Q55" i="9" s="1" a="1"/>
  <c r="Q55" i="9" s="1"/>
</calcChain>
</file>

<file path=xl/sharedStrings.xml><?xml version="1.0" encoding="utf-8"?>
<sst xmlns="http://schemas.openxmlformats.org/spreadsheetml/2006/main" count="915" uniqueCount="457">
  <si>
    <t>業務棚卸表テンプレート  ／  使い方ガイド</t>
  </si>
  <si>
    <t>このテンプレートは「業務の棚卸し」を体系的に進めるための実践ツールです。目的に合わせて3種類のバージョンをご活用ください。</t>
  </si>
  <si>
    <t>📋  シート構成</t>
  </si>
  <si>
    <t>シート名</t>
  </si>
  <si>
    <t>内容・用途</t>
  </si>
  <si>
    <t>本シート。テンプレートの使い方、列説明、FAQ を掲載</t>
  </si>
  <si>
    <t>①シンプル版</t>
  </si>
  <si>
    <t>業務名・担当者・頻度・メモのみ。まず業務を洗い出したいときに最適</t>
  </si>
  <si>
    <t>①の記入例。入力イメージの参考に</t>
  </si>
  <si>
    <t>②業務量計算版</t>
  </si>
  <si>
    <t>工数（時間×人数）を自動計算。月間・年間の総工数を把握したいときに</t>
  </si>
  <si>
    <t>②の記入例</t>
  </si>
  <si>
    <t>③課題分析版</t>
  </si>
  <si>
    <t>優先度スコア＋ECRSフラグ付きのフル版。改善課題の分析・優先付けに対応</t>
  </si>
  <si>
    <t>③の記入例</t>
  </si>
  <si>
    <t>属人化度・改善余地・緊急度・ECRSの判断基準を掲載</t>
  </si>
  <si>
    <t>③課題分析版と連動。部門別・優先度別の工数と優先業務を自動集計</t>
  </si>
  <si>
    <t>🔍  テンプレート選択ガイド ― どのバージョンを使う？</t>
  </si>
  <si>
    <t>目的</t>
  </si>
  <si>
    <t>推奨バージョン</t>
  </si>
  <si>
    <t>特徴</t>
  </si>
  <si>
    <t>業務を一覧化したい（まず可視化）</t>
  </si>
  <si>
    <t>① シンプル版</t>
  </si>
  <si>
    <t>入力項目が最小限。手軽に始められる</t>
  </si>
  <si>
    <t>工数・人件費コストを把握したい</t>
  </si>
  <si>
    <t>② 業務量計算版</t>
  </si>
  <si>
    <t>時間×人数で工数を自動計算</t>
  </si>
  <si>
    <t>改善施策を優先順位付けしたい</t>
  </si>
  <si>
    <t>③ 課題分析版</t>
  </si>
  <si>
    <t>優先度スコア・ECRSフラグで課題を整理</t>
  </si>
  <si>
    <t>初めて棚卸しを行う</t>
  </si>
  <si>
    <t>① → ③ の順</t>
  </si>
  <si>
    <t>シンプル版で慣れてからフル版へ</t>
  </si>
  <si>
    <t>業務棚卸表（①シンプル版）</t>
  </si>
  <si>
    <t>部門名：</t>
  </si>
  <si>
    <t>作成日：</t>
  </si>
  <si>
    <t>作成者：</t>
  </si>
  <si>
    <t>業務情報</t>
  </si>
  <si>
    <t>No.</t>
  </si>
  <si>
    <t>大分類
（業務カテゴリ）</t>
  </si>
  <si>
    <t>業務名
（何をする業務か）</t>
  </si>
  <si>
    <t>担当者名</t>
  </si>
  <si>
    <t>頻度</t>
  </si>
  <si>
    <t>メモ・課題・引継ぎポイント</t>
  </si>
  <si>
    <t>💡 まず「担当者名」を埋めて、同じ人が集中している業務から改善を検討しましょう。記入が完了したら②業務量計算版・③課題分析版への移行をご検討ください。</t>
  </si>
  <si>
    <t>採用・入退社</t>
  </si>
  <si>
    <t>求人票作成・掲載</t>
  </si>
  <si>
    <t>山田 花子</t>
  </si>
  <si>
    <t>随時</t>
  </si>
  <si>
    <t>年3回程度。ハローワーク・Indeed利用。マニュアル化推奨。</t>
  </si>
  <si>
    <t>社会保険加入手続き</t>
  </si>
  <si>
    <t>鈴木 一郎</t>
  </si>
  <si>
    <t>入退社時に発生。電子申請e-Gov。副担当を育成したい。</t>
  </si>
  <si>
    <t>給与・勤怠</t>
  </si>
  <si>
    <t>勤怠データ集計・確認</t>
  </si>
  <si>
    <t>月次</t>
  </si>
  <si>
    <t>鈴木さん専任。クラウド勤怠への移行を検討中。</t>
  </si>
  <si>
    <t>給与計算・振込処理</t>
  </si>
  <si>
    <t>最も属人化リスクが高い。今月中に手順書作成を開始。</t>
  </si>
  <si>
    <t>設備・備品</t>
  </si>
  <si>
    <t>備品発注・在庫管理</t>
  </si>
  <si>
    <t>週次</t>
  </si>
  <si>
    <t>在庫基準表を整備中。発注フローを明文化したい。</t>
  </si>
  <si>
    <t>来客・電話</t>
  </si>
  <si>
    <t>来客受付・案内</t>
  </si>
  <si>
    <t>日次</t>
  </si>
  <si>
    <t>複数名対応可。新人向け簡易マニュアルを作成済み。</t>
  </si>
  <si>
    <t>業務棚卸表（①シンプル版）― 使い方ガイド</t>
  </si>
  <si>
    <t>📝  使い方ステップ</t>
  </si>
  <si>
    <t>STEP 1</t>
  </si>
  <si>
    <t>「①シンプル版」シートを開く</t>
  </si>
  <si>
    <t>「①シンプル版」タブ（緑色）をクリックして開いてください。
記入例を確認したい場合は「①シンプル版（記入例）」シートを参照してください。</t>
  </si>
  <si>
    <t>STEP 2</t>
  </si>
  <si>
    <t>部門名・作成日・作成者を入力する</t>
  </si>
  <si>
    <t>上部の黄色セルに部門名・作成日・作成者を入力してください。
複数部門を一度に棚卸しする場合は、部門ごとにシートをコピーして使うと管理しやすいです。</t>
  </si>
  <si>
    <t>STEP 3</t>
  </si>
  <si>
    <t>業務を一覧入力する（B〜E列）</t>
  </si>
  <si>
    <t>STEP 4</t>
  </si>
  <si>
    <t>メモ・課題を記入する（F列）</t>
  </si>
  <si>
    <t>F 列（メモ・課題・引継ぎポイント）に自由記入できます。
引継ぎ時の注意点、使用ツール名、現状の課題などを書いておくと後で役立ちます。
★ これで①シンプル版は完成です。</t>
  </si>
  <si>
    <t>📄  列説明</t>
  </si>
  <si>
    <t>列</t>
  </si>
  <si>
    <t>項目名</t>
  </si>
  <si>
    <t>入力内容</t>
  </si>
  <si>
    <t>種別</t>
  </si>
  <si>
    <t>必須</t>
  </si>
  <si>
    <t>A</t>
  </si>
  <si>
    <t>自動入力</t>
  </si>
  <si>
    <t>自動計算</t>
  </si>
  <si>
    <t>—</t>
  </si>
  <si>
    <t>B</t>
  </si>
  <si>
    <t>大分類（業務カテゴリ）</t>
  </si>
  <si>
    <t>プルダウン</t>
  </si>
  <si>
    <t>○</t>
  </si>
  <si>
    <t>C</t>
  </si>
  <si>
    <t>業務名</t>
  </si>
  <si>
    <t>何をする業務かを具体的に記載。例：月次請求書作成</t>
  </si>
  <si>
    <t>手入力</t>
  </si>
  <si>
    <t>D</t>
  </si>
  <si>
    <t>主担当者の氏名</t>
  </si>
  <si>
    <t>E</t>
  </si>
  <si>
    <t>日次 / 週次 / 月次 / 四半期 / 年次</t>
  </si>
  <si>
    <t>F</t>
  </si>
  <si>
    <t>ツール名・課題・引継ぎ注意点などを自由記入</t>
  </si>
  <si>
    <t>🎨  セルの色の意味</t>
  </si>
  <si>
    <t>　サンプル　</t>
  </si>
  <si>
    <t>黄色</t>
  </si>
  <si>
    <t>手入力セル（値を入力してください）</t>
  </si>
  <si>
    <t>薄緑</t>
  </si>
  <si>
    <t>自動計算セル（数式あり・変更不要）</t>
  </si>
  <si>
    <t>薄青</t>
  </si>
  <si>
    <t>評価入力セル（1〜5 の数値を入力）</t>
  </si>
  <si>
    <t>薄グレー</t>
  </si>
  <si>
    <t>自動判定セル（変更不要）</t>
  </si>
  <si>
    <t>オレンジ</t>
  </si>
  <si>
    <t>プルダウン選択セル</t>
  </si>
  <si>
    <t>業務棚卸表（②業務量計算版）</t>
  </si>
  <si>
    <t>工数情報</t>
  </si>
  <si>
    <t>メモ</t>
  </si>
  <si>
    <t>大分類</t>
  </si>
  <si>
    <t>中分類</t>
  </si>
  <si>
    <t>小分類
（業務名）</t>
  </si>
  <si>
    <t>主担当者名</t>
  </si>
  <si>
    <t>副担当者名</t>
  </si>
  <si>
    <t>1回あたり
所要時間
（分）</t>
  </si>
  <si>
    <t>月間
実施回数
（回）</t>
  </si>
  <si>
    <t>月間
合計時間
（時間）</t>
  </si>
  <si>
    <t>担当者数
（人）</t>
  </si>
  <si>
    <t>月間
総工数
（人時）</t>
  </si>
  <si>
    <t>年間
総工数
（人時）</t>
  </si>
  <si>
    <t>備考</t>
  </si>
  <si>
    <t>💡 月間合計時間・月間総工数・年間総工数は自動計算されます。所要時間・月間実施回数・担当者数を入力してください。</t>
  </si>
  <si>
    <t>勤怠管理</t>
  </si>
  <si>
    <t>鈴木さん専任・クラウド勤怠移行検討中</t>
  </si>
  <si>
    <t>給与管理</t>
  </si>
  <si>
    <t>完全属人化・今月中に手順書作成</t>
  </si>
  <si>
    <t>入社手続き</t>
  </si>
  <si>
    <t>社会保険手続き</t>
  </si>
  <si>
    <t>チェックリスト整備が必要</t>
  </si>
  <si>
    <t>備品管理</t>
  </si>
  <si>
    <t>在庫基準表の標準化を進める</t>
  </si>
  <si>
    <t>来客対応</t>
  </si>
  <si>
    <t>複数名対応可・問題なし</t>
  </si>
  <si>
    <t>経費・支払</t>
  </si>
  <si>
    <t>支払管理</t>
  </si>
  <si>
    <t>請求書受領・ファイリング</t>
  </si>
  <si>
    <t>電子帳簿保存法対応が必要</t>
  </si>
  <si>
    <t>採用手続き</t>
  </si>
  <si>
    <t>採用応募者管理・面接調整</t>
  </si>
  <si>
    <t>ATS導入を検討</t>
  </si>
  <si>
    <t>社内文書</t>
  </si>
  <si>
    <t>文書管理</t>
  </si>
  <si>
    <t>社内規程・就業規則の管理</t>
  </si>
  <si>
    <t>年次</t>
  </si>
  <si>
    <t>版管理ルールを整備</t>
  </si>
  <si>
    <t>新入社員研修資料の作成</t>
  </si>
  <si>
    <t>テンプレート化で工数削減可</t>
  </si>
  <si>
    <t>社内申請</t>
  </si>
  <si>
    <t>問い合わせ</t>
  </si>
  <si>
    <t>社内問い合わせ対応</t>
  </si>
  <si>
    <t>FAQページ整備で工数削減</t>
  </si>
  <si>
    <t>業務棚卸表（②業務量計算版）― 使い方ガイド</t>
  </si>
  <si>
    <t>「②業務量計算版」シートを開く</t>
  </si>
  <si>
    <t>「②業務量計算版」タブ（オレンジ色）をクリックして開いてください。
記入例は「②業務量計算版（記入例）」シートで確認できます。</t>
  </si>
  <si>
    <t>上部の黄色セルに部門名・作成日・作成者を入力してください。</t>
  </si>
  <si>
    <t>業務を一覧入力する（A〜F列）</t>
  </si>
  <si>
    <t>5行目以降に業務を1行ずつ入力してください。
  B 列：大分類 ― 業務の大カテゴリ
  C 列：中分類 ― 大分類の中のグループ
  D 列：小分類（業務名）― 具体的な業務名
  E 列：主担当者名
  F 列：副担当者名（バックアップ担当者）</t>
  </si>
  <si>
    <t>頻度・所要時間・回数を入力する（G〜I列）</t>
  </si>
  <si>
    <t xml:space="preserve">  G 列：頻度 ― プルダウンから選択（日次 / 週次 / 月次 / 四半期 / 年次）
  H 列：1回あたりの所要時間（分）
  I 列：月間実施回数（回）
→ 入力後、以下が自動計算されます：
  J 列：月間合計時間（時間）= H × I ÷ 60
  L 列：月間総工数（人時）= J × K（担当者数）
  M 列：年間総工数（人時）= 頻度に応じて月間総工数を年換算</t>
  </si>
  <si>
    <t>STEP 5</t>
  </si>
  <si>
    <t>担当者数を入力する（K列）</t>
  </si>
  <si>
    <t>K 列に、この業務を担当している人数を入力してください。
1人で担当している場合は「1」、チームで対応している場合は人数を入力します。
★ これで②業務量計算版は完成です。M列の年間総工数で工数の全体像を把握できます。</t>
  </si>
  <si>
    <t>業務の大カテゴリ（例：経理・営業）</t>
  </si>
  <si>
    <t>大分類の中のグループ（例：売上管理）</t>
  </si>
  <si>
    <t>小分類（業務名）</t>
  </si>
  <si>
    <t>具体的な業務名</t>
  </si>
  <si>
    <t>メイン担当者の氏名</t>
  </si>
  <si>
    <t>サブ担当者・バックアップ担当者</t>
  </si>
  <si>
    <t>G</t>
  </si>
  <si>
    <t>H</t>
  </si>
  <si>
    <t>1回あたり所要時間（分）</t>
  </si>
  <si>
    <t>1回の業務にかかる時間を分単位で入力</t>
  </si>
  <si>
    <t>I</t>
  </si>
  <si>
    <t>月間実施回数（回）</t>
  </si>
  <si>
    <t>1か月に何回実施するか入力</t>
  </si>
  <si>
    <t>J</t>
  </si>
  <si>
    <t>月間合計時間（時間）</t>
  </si>
  <si>
    <t>H × I ÷ 60 で自動計算</t>
  </si>
  <si>
    <t>K</t>
  </si>
  <si>
    <t>担当者数（人）</t>
  </si>
  <si>
    <t>何人で担当しているか入力</t>
  </si>
  <si>
    <t>L</t>
  </si>
  <si>
    <t>月間総工数（人時）</t>
  </si>
  <si>
    <t>J × K で自動計算</t>
  </si>
  <si>
    <t>M</t>
  </si>
  <si>
    <t>年間総工数（人時）</t>
  </si>
  <si>
    <t>頻度に応じて月間総工数を年換算</t>
  </si>
  <si>
    <t>N</t>
  </si>
  <si>
    <t>補足メモなど</t>
  </si>
  <si>
    <t>業務棚卸表テンプレート</t>
  </si>
  <si>
    <t>※黄色セルに入力してください</t>
  </si>
  <si>
    <t>基本情報</t>
  </si>
  <si>
    <t>スコアリング</t>
  </si>
  <si>
    <t>優先度（自動）</t>
  </si>
  <si>
    <t>改善計画</t>
  </si>
  <si>
    <t>部門名</t>
  </si>
  <si>
    <t>業務分類</t>
  </si>
  <si>
    <t>業務概要
（30字以内）</t>
  </si>
  <si>
    <t>代替可否
（○△×）</t>
  </si>
  <si>
    <t>属人化度
（1〜5）</t>
  </si>
  <si>
    <t>改善余地
（1〜5）</t>
  </si>
  <si>
    <t>緊急度
（1〜5）</t>
  </si>
  <si>
    <t>優先度
スコア
（自動）</t>
  </si>
  <si>
    <t>優先度
ランク
（自動）</t>
  </si>
  <si>
    <t>使用ツール
/システム</t>
  </si>
  <si>
    <t>現状の課題</t>
  </si>
  <si>
    <t>改善
アクション候補</t>
  </si>
  <si>
    <t>ECRS
フラグ</t>
  </si>
  <si>
    <t>合計</t>
  </si>
  <si>
    <t>【優先度ランク判定基準】  A最優先: スコア13〜15点  ／  B優先: 10〜12点  ／  C通常: 3〜9点</t>
  </si>
  <si>
    <t>部門名：総務部</t>
  </si>
  <si>
    <t>作成日：2026/03/23</t>
  </si>
  <si>
    <t>作成者：山田 花子</t>
  </si>
  <si>
    <t>総務部</t>
  </si>
  <si>
    <t>コア業務</t>
  </si>
  <si>
    <t>給与・勤怠管理</t>
  </si>
  <si>
    <t>各部門の勤怠を収集・集計・確認</t>
  </si>
  <si>
    <t>×</t>
  </si>
  <si>
    <t>Excelマクロ</t>
  </si>
  <si>
    <t>鈴木1人しか操作できず不在時に業務が止まる</t>
  </si>
  <si>
    <t>手順書作成→副担当育成、クラウド勤怠システム検討</t>
  </si>
  <si>
    <t>R</t>
  </si>
  <si>
    <t>最優先でマニュアル化</t>
  </si>
  <si>
    <t>給与明細作成・銀行振込データ作成</t>
  </si>
  <si>
    <t>Excel・銀行webシステム</t>
  </si>
  <si>
    <t>手順が頭の中にしかなく完全属人化状態</t>
  </si>
  <si>
    <t>詳細手順書の作成を今月中に着手</t>
  </si>
  <si>
    <t>S</t>
  </si>
  <si>
    <t>スコア13点：最優先</t>
  </si>
  <si>
    <t>サポート業務</t>
  </si>
  <si>
    <t>採用・入退社手続き</t>
  </si>
  <si>
    <t>社会保険手続き（入退社）</t>
  </si>
  <si>
    <t>入退社時の社保加入・脱退申請</t>
  </si>
  <si>
    <t>△</t>
  </si>
  <si>
    <t>電子申請e-Gov</t>
  </si>
  <si>
    <t>手順が毎回ばらばらでミスが発生しやすい</t>
  </si>
  <si>
    <t>チェックリスト整備・副担当の習熟度向上</t>
  </si>
  <si>
    <t>設備・備品管理</t>
  </si>
  <si>
    <t>消耗品の在庫確認・発注・受領</t>
  </si>
  <si>
    <t>Excel台帳</t>
  </si>
  <si>
    <t>在庫基準が不明確で過剰発注・欠品が繰り返される</t>
  </si>
  <si>
    <t>在庫基準表の標準化・発注フローの明文化</t>
  </si>
  <si>
    <t>来客・電話対応</t>
  </si>
  <si>
    <t>来客対応・受付案内</t>
  </si>
  <si>
    <t>来客受付・案内・お茶出し等</t>
  </si>
  <si>
    <t>なし</t>
  </si>
  <si>
    <t>複数名が対応できており大きな問題はない</t>
  </si>
  <si>
    <t>対応マニュアルの簡易整備（新人向け）</t>
  </si>
  <si>
    <t>経費・支払管理</t>
  </si>
  <si>
    <t>郵便・メール請求書の仕分けと保管</t>
  </si>
  <si>
    <t>紙ファイル・Gmailフォルダ</t>
  </si>
  <si>
    <t>紙とデジタルが混在し必要書類の検索に時間がかかる</t>
  </si>
  <si>
    <t>電子帳簿保存法対応の文書管理ルール整備</t>
  </si>
  <si>
    <t>採用応募者管理・面接日程調整</t>
  </si>
  <si>
    <t>応募者情報整理と面接スケジュール調整</t>
  </si>
  <si>
    <t>Googleスプレッドシート</t>
  </si>
  <si>
    <t>応募増加時に管理が追いつかずダブルブッキングが発生</t>
  </si>
  <si>
    <t>ATS（採用管理ツール）導入の検討</t>
  </si>
  <si>
    <t>管理業務</t>
  </si>
  <si>
    <t>社内文書管理</t>
  </si>
  <si>
    <t>法改正対応の規程改定・最新版保管</t>
  </si>
  <si>
    <t>Word・社内共有ドライブ</t>
  </si>
  <si>
    <t>改定履歴が追えず古い版が現場で使われていることがある</t>
  </si>
  <si>
    <t>文書管理ルール整備・版管理の徹底</t>
  </si>
  <si>
    <t>新入社員研修資料の作成・案内</t>
  </si>
  <si>
    <t>入社時オリエンテーション資料の準備</t>
  </si>
  <si>
    <t>PowerPoint</t>
  </si>
  <si>
    <t>毎回同じ内容を一から作り直しており非効率</t>
  </si>
  <si>
    <t>資料テンプレートの整備・共有ドライブでの管理</t>
  </si>
  <si>
    <t>社内申請・問い合わせ対応</t>
  </si>
  <si>
    <t>問い合わせ対応</t>
  </si>
  <si>
    <t>社内問い合わせ対応（各種申請）</t>
  </si>
  <si>
    <t>有休・経費精算等の申請受付・回答</t>
  </si>
  <si>
    <t>メール・口頭</t>
  </si>
  <si>
    <t>同じ質問が繰り返され対応工数が多い、回答がばらつく</t>
  </si>
  <si>
    <t>FAQページ整備・申請フォームの電子化</t>
  </si>
  <si>
    <t>業務棚卸表（③課題分析版）― 使い方ガイド</t>
  </si>
  <si>
    <t>「③課題分析版」シートを開く</t>
  </si>
  <si>
    <t>「③課題分析版」タブ（青色）をクリックして開いてください。
記入例は「③課題分析版（記入例）」シートで確認できます。
評価の判断基準は「📊 スコアリング基準」シートをご参照ください。</t>
  </si>
  <si>
    <t>業務の基本情報を入力する（B〜J列）</t>
  </si>
  <si>
    <t xml:space="preserve">  B 列：部門名
  C 列：業務分類 ― プルダウンから選択（コア業務 / サポート業務 / 管理業務）
  D 列：大分類 / E 列：中分類 / F 列：小分類（業務名）
  G 列：業務概要（30字以内）
  H 列：主担当者名 / I 列：副担当者名
  J 列：代替可否 ― ○（誰でも可）/ △（一部可）/ ×（代替不可）を入力</t>
  </si>
  <si>
    <t>工数情報を入力する（K〜O列）</t>
  </si>
  <si>
    <t xml:space="preserve">  K 列：頻度 ― プルダウンから選択
  L 列：1回あたりの所要時間（分）
  M 列：月間実施回数（回）
  O 列：担当者数（人）
→ 入力後、以下が自動計算されます：
  N 列：月間合計時間（時間）/ P 列：月間総工数（人時）/ Q 列：年間総工数（人時）</t>
  </si>
  <si>
    <t>優先度スコアを評価する（R〜T列）</t>
  </si>
  <si>
    <t>「📊 スコアリング基準」シートの判断基準を参考に、各列を 1〜5 で評価してください。
  R 列：属人化度 ― 1（誰でもできる）〜 5（自分しかできない）
  S 列：改善余地 ― 1（改善不要）〜 5（大幅改善が必要）
  T 列：緊急度 ― 1（余裕あり）〜 5（今すぐ対応が必要）
→ 評価後、以下が自動判定されます：
  U 列：優先度スコア（R+S+T の合計）
  V 列：優先度ランク ― A（12〜15点）/ B（8〜11点）/ C（3〜7点）</t>
  </si>
  <si>
    <t>STEP 6</t>
  </si>
  <si>
    <t>改善計画・ECRSフラグを記入する（W〜Z列）</t>
  </si>
  <si>
    <t xml:space="preserve">  W 列：使用ツール / システム名
  X 列：現状の課題
  Y 列：改善アクション候補
  Z 列：ECRSフラグ ― E（排除）/ C（結合）/ R（置換）/ S（簡素化）
ECRSは改善の方向性を整理するフレームワークです。詳細は「📊 スコアリング基準」シートを参照。</t>
  </si>
  <si>
    <t>STEP 7</t>
  </si>
  <si>
    <t>ダッシュボードで全体を確認する</t>
  </si>
  <si>
    <t>「📈 集計ダッシュボード」シートを開くと、入力データが自動集計されます。
  ・優先度 A の業務件数と月間工数
  ・業務分類別の工数内訳
  ・改善インパクト試算（優先度 A 業務の工数 50% 削減想定）
優先度 A の業務から改善計画を立て、実行に移しましょう。</t>
  </si>
  <si>
    <t>所属部門名</t>
  </si>
  <si>
    <t>コア業務 / サポート業務 / 管理業務</t>
  </si>
  <si>
    <t>業務の大カテゴリ</t>
  </si>
  <si>
    <t>大分類の中のグループ</t>
  </si>
  <si>
    <t>業務概要</t>
  </si>
  <si>
    <t>30字以内で業務内容を説明</t>
  </si>
  <si>
    <t>サブ担当者</t>
  </si>
  <si>
    <t>代替可否（○△×）</t>
  </si>
  <si>
    <t>○=誰でも可 / △=一部可 / ×=代替不可</t>
  </si>
  <si>
    <t>分単位で入力</t>
  </si>
  <si>
    <t>月に何回か入力</t>
  </si>
  <si>
    <t>L × M ÷ 60 で自動計算</t>
  </si>
  <si>
    <t>O</t>
  </si>
  <si>
    <t>何人で担当しているか</t>
  </si>
  <si>
    <t>P</t>
  </si>
  <si>
    <t>N × O で自動計算</t>
  </si>
  <si>
    <t>Q</t>
  </si>
  <si>
    <t>頻度に応じて年換算で自動計算</t>
  </si>
  <si>
    <t>属人化度（1〜5）</t>
  </si>
  <si>
    <t>1=誰でもできる ↔ 5=自分しかできない</t>
  </si>
  <si>
    <t>評価入力</t>
  </si>
  <si>
    <t>改善余地（1〜5）</t>
  </si>
  <si>
    <t>1=改善不要 ↔ 5=大幅改善が必要</t>
  </si>
  <si>
    <t>T</t>
  </si>
  <si>
    <t>緊急度（1〜5）</t>
  </si>
  <si>
    <t>1=余裕あり ↔ 5=今すぐ対応が必要</t>
  </si>
  <si>
    <t>U</t>
  </si>
  <si>
    <t>優先度スコア（自動）</t>
  </si>
  <si>
    <t>R+S+T の合計（3〜15点）</t>
  </si>
  <si>
    <t>自動判定</t>
  </si>
  <si>
    <t>V</t>
  </si>
  <si>
    <t>優先度ランク（自動）</t>
  </si>
  <si>
    <t>A（12〜15点）/ B（8〜11点）/ C（3〜7点）</t>
  </si>
  <si>
    <t>W</t>
  </si>
  <si>
    <t>使用ツール/システム</t>
  </si>
  <si>
    <t>システム・ツール名を記入</t>
  </si>
  <si>
    <t>X</t>
  </si>
  <si>
    <t>問題点・非効率な点</t>
  </si>
  <si>
    <t>Y</t>
  </si>
  <si>
    <t>改善アクション候補</t>
  </si>
  <si>
    <t>具体的な改善策</t>
  </si>
  <si>
    <t>Z</t>
  </si>
  <si>
    <t>ECRSフラグ</t>
  </si>
  <si>
    <t>E=排除 / C=結合 / R=置換 / S=簡素化</t>
  </si>
  <si>
    <t>AA</t>
  </si>
  <si>
    <t>その他補足メモ</t>
  </si>
  <si>
    <t>スコアリング基準表</t>
  </si>
  <si>
    <t>「属人化度」「改善余地」「緊急度」のそれぞれを1〜5で評価し、合計点で優先度を判定します。</t>
  </si>
  <si>
    <t>① 属人化度（担当者依存度）</t>
  </si>
  <si>
    <t>スコア</t>
  </si>
  <si>
    <t>レベル</t>
  </si>
  <si>
    <t>判断基準</t>
  </si>
  <si>
    <t>具体例</t>
  </si>
  <si>
    <t>低（標準化済）</t>
  </si>
  <si>
    <t>誰でも同品質でできる。手順書あり。</t>
  </si>
  <si>
    <t>標準作業手順書があり新人でも対応可</t>
  </si>
  <si>
    <t>やや低</t>
  </si>
  <si>
    <t>ほぼ誰でもできるが多少の習熟が必要。</t>
  </si>
  <si>
    <t>OJT1週間程度で対応できる</t>
  </si>
  <si>
    <t>中（一部属人化）</t>
  </si>
  <si>
    <t>一定の経験・知識が必要な業務。</t>
  </si>
  <si>
    <t>担当者しか細かい点を知らない</t>
  </si>
  <si>
    <t>やや高</t>
  </si>
  <si>
    <t>特定の担当者でないとほぼできない。</t>
  </si>
  <si>
    <t>引き継ぎに1ヶ月以上かかる</t>
  </si>
  <si>
    <t>高（完全属人化）</t>
  </si>
  <si>
    <t>その人しかできない。不在時に業務停止。</t>
  </si>
  <si>
    <t>退職・休職で業務が止まる</t>
  </si>
  <si>
    <t>② 改善余地（効率化・自動化の可能性）</t>
  </si>
  <si>
    <t>低（現状最適）</t>
  </si>
  <si>
    <t>これ以上効率化は難しい業務。</t>
  </si>
  <si>
    <t>すでに自動化・最適化済み</t>
  </si>
  <si>
    <t>小さな改善余地はあるが大幅改善は困難。</t>
  </si>
  <si>
    <t>手順の微調整程度</t>
  </si>
  <si>
    <t>中</t>
  </si>
  <si>
    <t>改善すれば20〜30%程度の時間削減見込み。</t>
  </si>
  <si>
    <t>テンプレート化・ツール活用</t>
  </si>
  <si>
    <t>改善すれば50%以上の工数削減が見込める。</t>
  </si>
  <si>
    <t>RPA・マクロ化が有効</t>
  </si>
  <si>
    <t>高（大幅改善可）</t>
  </si>
  <si>
    <t>自動化・廃止で業務をほぼゼロにできる。</t>
  </si>
  <si>
    <t>完全自動化・外注化・廃止候補</t>
  </si>
  <si>
    <t>③ 緊急度（今すぐ対応が必要か）</t>
  </si>
  <si>
    <t>低（余裕あり）</t>
  </si>
  <si>
    <t>1年以内に対応できれば問題ない。</t>
  </si>
  <si>
    <t>長期的な課題・いつかやりたいこと</t>
  </si>
  <si>
    <t>半年〜1年以内に対応したい。</t>
  </si>
  <si>
    <t>方針は決まっているが着手前</t>
  </si>
  <si>
    <t>3〜6ヶ月以内に対応が必要。</t>
  </si>
  <si>
    <t>クレームが増えてきた等</t>
  </si>
  <si>
    <t>1〜3ヶ月以内に対応しないとリスクあり。</t>
  </si>
  <si>
    <t>法改正対応・組織変更に伴う業務</t>
  </si>
  <si>
    <t>高（即時対応）</t>
  </si>
  <si>
    <t>今すぐ対応しないと大きな損失が生じる。</t>
  </si>
  <si>
    <t>ミスが頻発・経営課題に直結</t>
  </si>
  <si>
    <t>④ 優先度スコア合計の判定</t>
  </si>
  <si>
    <t>合計スコア</t>
  </si>
  <si>
    <t>優先度ランク</t>
  </si>
  <si>
    <t>対応方針</t>
  </si>
  <si>
    <t>目安期間</t>
  </si>
  <si>
    <t>13〜15点</t>
  </si>
  <si>
    <t>A 最優先 🔴</t>
  </si>
  <si>
    <t>最優先で改善計画を策定・実行</t>
  </si>
  <si>
    <t>1〜2ヶ月以内に着手</t>
  </si>
  <si>
    <t>10〜12点</t>
  </si>
  <si>
    <t>B 優先   🟡</t>
  </si>
  <si>
    <t>次のアクションとして計画に含める</t>
  </si>
  <si>
    <t>3〜6ヶ月以内に着手</t>
  </si>
  <si>
    <t>3〜9点</t>
  </si>
  <si>
    <t>C 通常   🟢</t>
  </si>
  <si>
    <t>時間に余裕ができたときに対応</t>
  </si>
  <si>
    <t>6ヶ月〜1年以内に検討</t>
  </si>
  <si>
    <t>⑤ ECRSフラグ（改善アクションの分類）</t>
  </si>
  <si>
    <t>改善アクション候補（Z列）に記入する際、そのアクションをECRSの4区分で分類してください。</t>
  </si>
  <si>
    <t>記号</t>
  </si>
  <si>
    <t>アクション種別</t>
  </si>
  <si>
    <t>意味・判断基準</t>
  </si>
  <si>
    <t>排除（Eliminate）</t>
  </si>
  <si>
    <t>その業務・作業を完全になくせるか</t>
  </si>
  <si>
    <t>誰も読まない報告書の廃止・重複チェックの廃止</t>
  </si>
  <si>
    <t>結合（Combine）</t>
  </si>
  <si>
    <t>複数の業務・手順を1つにまとめられるか</t>
  </si>
  <si>
    <t>2つの集計作業の統合・申請経路の一本化</t>
  </si>
  <si>
    <t>交換（Rearrange）</t>
  </si>
  <si>
    <t>担当者・手順・ツールを入れ替えられるか</t>
  </si>
  <si>
    <t>クラウドツール導入で手作業を自動化・担当者交代</t>
  </si>
  <si>
    <t>簡素化（Simplify）</t>
  </si>
  <si>
    <t>工程・手順をシンプルにできるか</t>
  </si>
  <si>
    <t>マニュアル化でバラツキ排除・テンプレート化で時短</t>
  </si>
  <si>
    <t>※ ECRS手法はC11記事「業務改善にECRS」でも詳しく解説しています。記事では E=排除 / C=結合 / R=交換 / S=簡素化 の定義を使用しています。</t>
  </si>
  <si>
    <t>集計ダッシュボード（自動集計）</t>
  </si>
  <si>
    <t>【全体サマリー】</t>
  </si>
  <si>
    <t>業務総件数</t>
  </si>
  <si>
    <t>優先度A件数</t>
  </si>
  <si>
    <t>優先度B件数</t>
  </si>
  <si>
    <t>優先度C件数</t>
  </si>
  <si>
    <t>【業務カテゴリ別 工数集計】</t>
  </si>
  <si>
    <t>カテゴリ</t>
  </si>
  <si>
    <t>件数</t>
  </si>
  <si>
    <t>割合（%）</t>
  </si>
  <si>
    <t>100.0%</t>
  </si>
  <si>
    <t>【優先度ランク別 件数・工数】</t>
  </si>
  <si>
    <t>【改善インパクト試算（年間削減工数）】</t>
  </si>
  <si>
    <t>※ 優先度Aランク業務の工数を50%削減できたと仮定した場合の年間削減効果（概算）</t>
  </si>
  <si>
    <t>月間削減工数（人時）</t>
  </si>
  <si>
    <t>年間削減工数（人時）</t>
  </si>
  <si>
    <t>削減人日数（人日 ÷8時間）</t>
  </si>
  <si>
    <r>
      <rPr>
        <u/>
        <sz val="11"/>
        <color theme="10"/>
        <rFont val="Meiryo UI"/>
        <family val="3"/>
        <charset val="128"/>
      </rPr>
      <t>①シンプル版（記入例）</t>
    </r>
  </si>
  <si>
    <r>
      <rPr>
        <u/>
        <sz val="11"/>
        <color theme="10"/>
        <rFont val="Meiryo UI"/>
        <family val="3"/>
        <charset val="128"/>
      </rPr>
      <t>②業務量計算版（記入例）</t>
    </r>
  </si>
  <si>
    <r>
      <rPr>
        <u/>
        <sz val="11"/>
        <color theme="10"/>
        <rFont val="Meiryo UI"/>
        <family val="3"/>
        <charset val="128"/>
      </rPr>
      <t>③課題分析版（記入例）</t>
    </r>
  </si>
  <si>
    <r>
      <t xml:space="preserve">📊 </t>
    </r>
    <r>
      <rPr>
        <u/>
        <sz val="11"/>
        <color theme="10"/>
        <rFont val="Meiryo UI"/>
        <family val="3"/>
        <charset val="128"/>
      </rPr>
      <t>スコアリング基準</t>
    </r>
  </si>
  <si>
    <r>
      <t xml:space="preserve">📈 </t>
    </r>
    <r>
      <rPr>
        <u/>
        <sz val="11"/>
        <color theme="10"/>
        <rFont val="Meiryo UI"/>
        <family val="3"/>
        <charset val="128"/>
      </rPr>
      <t>集計ダッシュボード</t>
    </r>
  </si>
  <si>
    <r>
      <t xml:space="preserve">📋 </t>
    </r>
    <r>
      <rPr>
        <sz val="11"/>
        <color theme="1"/>
        <rFont val="Meiryo UI"/>
        <family val="3"/>
        <charset val="128"/>
      </rPr>
      <t>使い方・概要</t>
    </r>
  </si>
  <si>
    <t>5行目以降に業務を1行ずつ入力してください。
  B 列：大分類（業務カテゴリ）― 業務のカテゴリを記入
  C 列：業務名 ― 「何をする業務か」を具体的に記入
  D 列：担当者名
  E 列：頻度 ― プルダウンから選択
思いつく業務をすべてリストアップするのが棚卸しの鉄則。小さな業務も漏らさず。</t>
    <rPh sb="42" eb="44">
      <t>ギョウム</t>
    </rPh>
    <rPh sb="50" eb="52">
      <t>キニュウ</t>
    </rPh>
    <phoneticPr fontId="58"/>
  </si>
  <si>
    <t>営業・総務・経理など。</t>
    <phoneticPr fontId="58"/>
  </si>
  <si>
    <r>
      <rPr>
        <sz val="9"/>
        <color rgb="FFC00000"/>
        <rFont val="ＭＳ ゴシック"/>
        <family val="3"/>
        <charset val="128"/>
      </rPr>
      <t>※</t>
    </r>
    <r>
      <rPr>
        <sz val="9"/>
        <color rgb="FFC00000"/>
        <rFont val="DejaVu Sans"/>
        <family val="2"/>
      </rPr>
      <t xml:space="preserve"> </t>
    </r>
    <r>
      <rPr>
        <sz val="9"/>
        <color rgb="FFC00000"/>
        <rFont val="ＭＳ ゴシック"/>
        <family val="3"/>
        <charset val="128"/>
      </rPr>
      <t>「</t>
    </r>
    <r>
      <rPr>
        <sz val="9"/>
        <color rgb="FFC00000"/>
        <rFont val="ＭＳ ゴシック"/>
        <family val="2"/>
        <charset val="128"/>
      </rPr>
      <t>③課題分析版</t>
    </r>
    <r>
      <rPr>
        <sz val="9"/>
        <color rgb="FFC00000"/>
        <rFont val="ＭＳ ゴシック"/>
        <family val="3"/>
        <charset val="128"/>
      </rPr>
      <t>」シートにデータを入力すると自動的に集計されます</t>
    </r>
    <phoneticPr fontId="5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</si>
</sst>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63">
    <font>
      <sz val="11"/>
      <color theme="1"/>
      <name val="Calibri"/>
      <family val="2"/>
      <charset val="1"/>
    </font>
    <font>
      <b/>
      <sz val="10"/>
      <color rgb="FF000000"/>
      <name val="DejaVu Sans"/>
      <family val="2"/>
    </font>
    <font>
      <b/>
      <sz val="10"/>
      <color rgb="FFFFFFFF"/>
      <name val="Meiryo UI"/>
      <family val="3"/>
      <charset val="128"/>
    </font>
    <font>
      <sz val="9"/>
      <color rgb="FF000000"/>
      <name val="DejaVu Sans"/>
      <family val="2"/>
    </font>
    <font>
      <sz val="9"/>
      <color rgb="FF000000"/>
      <name val="Meiryo UI"/>
      <family val="3"/>
      <charset val="128"/>
    </font>
    <font>
      <b/>
      <sz val="16"/>
      <color rgb="FFFFFFFF"/>
      <name val="DejaVu Sans"/>
      <family val="2"/>
    </font>
    <font>
      <b/>
      <sz val="9"/>
      <color rgb="FF000000"/>
      <name val="DejaVu Sans"/>
      <family val="2"/>
    </font>
    <font>
      <b/>
      <sz val="9"/>
      <color rgb="FFFFFFFF"/>
      <name val="DejaVu Sans"/>
      <family val="2"/>
    </font>
    <font>
      <b/>
      <sz val="8"/>
      <color rgb="FFFFFFFF"/>
      <name val="Meiryo UI"/>
      <family val="3"/>
      <charset val="128"/>
    </font>
    <font>
      <sz val="9"/>
      <color rgb="FF888888"/>
      <name val="Meiryo UI"/>
      <family val="3"/>
      <charset val="128"/>
    </font>
    <font>
      <sz val="9"/>
      <name val="Yu Gothic UI"/>
      <family val="3"/>
      <charset val="128"/>
    </font>
    <font>
      <sz val="9"/>
      <color rgb="FF375623"/>
      <name val="Meiryo UI"/>
      <family val="3"/>
      <charset val="128"/>
    </font>
    <font>
      <sz val="10"/>
      <color rgb="FF000000"/>
      <name val="DejaVu Sans"/>
      <family val="2"/>
    </font>
    <font>
      <b/>
      <sz val="11"/>
      <color rgb="FFFFFFFF"/>
      <name val="DejaVu Sans"/>
      <family val="2"/>
    </font>
    <font>
      <b/>
      <sz val="10"/>
      <color rgb="FFFFFFFF"/>
      <name val="Yu Gothic UI"/>
      <family val="3"/>
      <charset val="128"/>
    </font>
    <font>
      <i/>
      <sz val="9"/>
      <name val="DejaVu Sans"/>
      <family val="2"/>
    </font>
    <font>
      <b/>
      <sz val="9"/>
      <name val="Yu Gothic UI"/>
      <family val="3"/>
      <charset val="128"/>
    </font>
    <font>
      <b/>
      <sz val="9"/>
      <name val="DejaVu Sans"/>
      <family val="2"/>
    </font>
    <font>
      <sz val="9"/>
      <name val="DejaVu Sans"/>
      <family val="2"/>
    </font>
    <font>
      <i/>
      <sz val="8"/>
      <color rgb="FF595959"/>
      <name val="Yu Gothic UI"/>
      <family val="3"/>
      <charset val="128"/>
    </font>
    <font>
      <sz val="9"/>
      <color rgb="FFC00000"/>
      <name val="DejaVu Sans"/>
      <family val="2"/>
    </font>
    <font>
      <b/>
      <sz val="14"/>
      <color rgb="FF1F3864"/>
      <name val="Meiryo UI"/>
      <family val="3"/>
      <charset val="128"/>
    </font>
    <font>
      <b/>
      <sz val="14"/>
      <color rgb="FF2E75B6"/>
      <name val="Meiryo UI"/>
      <family val="3"/>
      <charset val="128"/>
    </font>
    <font>
      <b/>
      <sz val="14"/>
      <color rgb="FFC00000"/>
      <name val="Meiryo UI"/>
      <family val="3"/>
      <charset val="128"/>
    </font>
    <font>
      <b/>
      <sz val="14"/>
      <color rgb="FFE65100"/>
      <name val="Meiryo UI"/>
      <family val="3"/>
      <charset val="128"/>
    </font>
    <font>
      <b/>
      <sz val="14"/>
      <color rgb="FF2E7D32"/>
      <name val="Meiryo UI"/>
      <family val="3"/>
      <charset val="128"/>
    </font>
    <font>
      <b/>
      <sz val="9"/>
      <color rgb="FFFFFFFF"/>
      <name val="Meiryo UI"/>
      <family val="3"/>
      <charset val="128"/>
    </font>
    <font>
      <b/>
      <sz val="9"/>
      <color rgb="FF000000"/>
      <name val="Meiryo UI"/>
      <family val="3"/>
      <charset val="128"/>
    </font>
    <font>
      <b/>
      <sz val="14"/>
      <color rgb="FF375623"/>
      <name val="Meiryo UI"/>
      <family val="3"/>
      <charset val="128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6"/>
      <color rgb="FFFFFFFF"/>
      <name val="Calibri"/>
      <family val="2"/>
    </font>
    <font>
      <i/>
      <sz val="10"/>
      <color rgb="FF444444"/>
      <name val="Calibri"/>
      <family val="2"/>
    </font>
    <font>
      <b/>
      <sz val="12"/>
      <color rgb="FFFFFFFF"/>
      <name val="Calibri"/>
      <family val="2"/>
    </font>
    <font>
      <b/>
      <sz val="13"/>
      <color rgb="FFFFFFFF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9"/>
      <name val="Meiryo UI"/>
      <family val="3"/>
      <charset val="128"/>
    </font>
    <font>
      <b/>
      <sz val="9"/>
      <color rgb="FFFFFFFF"/>
      <name val="Meiryo UI"/>
      <family val="3"/>
      <charset val="128"/>
    </font>
    <font>
      <sz val="9"/>
      <name val="Meiryo UI"/>
      <family val="3"/>
      <charset val="128"/>
    </font>
    <font>
      <i/>
      <sz val="8"/>
      <color rgb="FF1F3864"/>
      <name val="Meiryo UI"/>
      <family val="3"/>
      <charset val="128"/>
    </font>
    <font>
      <b/>
      <sz val="16"/>
      <color rgb="FFFFFFFF"/>
      <name val="Meiryo UI"/>
      <family val="3"/>
      <charset val="128"/>
    </font>
    <font>
      <b/>
      <sz val="9"/>
      <color rgb="FF000000"/>
      <name val="Meiryo UI"/>
      <family val="3"/>
      <charset val="128"/>
    </font>
    <font>
      <b/>
      <sz val="9"/>
      <color rgb="FFC00000"/>
      <name val="Meiryo UI"/>
      <family val="3"/>
      <charset val="128"/>
    </font>
    <font>
      <b/>
      <sz val="8"/>
      <color rgb="FFFFFFFF"/>
      <name val="Meiryo UI"/>
      <family val="3"/>
      <charset val="128"/>
    </font>
    <font>
      <sz val="9"/>
      <color rgb="FF000000"/>
      <name val="Meiryo UI"/>
      <family val="3"/>
      <charset val="128"/>
    </font>
    <font>
      <b/>
      <sz val="10"/>
      <color rgb="FFFFFFFF"/>
      <name val="Meiryo UI"/>
      <family val="3"/>
      <charset val="128"/>
    </font>
    <font>
      <b/>
      <sz val="9"/>
      <color rgb="FF1F3864"/>
      <name val="Meiryo UI"/>
      <family val="3"/>
      <charset val="128"/>
    </font>
    <font>
      <b/>
      <sz val="15"/>
      <color rgb="FFFFFFFF"/>
      <name val="Meiryo UI"/>
      <family val="3"/>
      <charset val="128"/>
    </font>
    <font>
      <b/>
      <sz val="12"/>
      <color rgb="FFFFFFFF"/>
      <name val="Meiryo UI"/>
      <family val="3"/>
      <charset val="128"/>
    </font>
    <font>
      <b/>
      <sz val="10"/>
      <color rgb="FFFFFFFF"/>
      <name val="Meiryo UI"/>
      <family val="3"/>
      <charset val="128"/>
    </font>
    <font>
      <b/>
      <sz val="10"/>
      <color rgb="FF375623"/>
      <name val="Meiryo UI"/>
      <family val="3"/>
      <charset val="128"/>
    </font>
    <font>
      <sz val="11"/>
      <color rgb="FF000000"/>
      <name val="Meiryo UI"/>
      <family val="3"/>
      <charset val="128"/>
    </font>
    <font>
      <b/>
      <sz val="11"/>
      <color rgb="FFFFFFFF"/>
      <name val="Meiryo UI"/>
      <family val="3"/>
      <charset val="128"/>
    </font>
    <font>
      <b/>
      <sz val="11"/>
      <color rgb="FF000000"/>
      <name val="Meiryo UI"/>
      <family val="3"/>
      <charset val="128"/>
    </font>
    <font>
      <b/>
      <sz val="10"/>
      <color rgb="FF843C0C"/>
      <name val="Meiryo UI"/>
      <family val="3"/>
      <charset val="128"/>
    </font>
    <font>
      <b/>
      <sz val="10"/>
      <color rgb="FF1F4E79"/>
      <name val="Meiryo UI"/>
      <family val="3"/>
      <charset val="128"/>
    </font>
    <font>
      <u/>
      <sz val="11"/>
      <color rgb="FF0563C1"/>
      <name val="Meiryo UI"/>
      <family val="3"/>
      <charset val="128"/>
    </font>
    <font>
      <u/>
      <sz val="11"/>
      <color theme="10"/>
      <name val="Calibri"/>
      <family val="2"/>
      <charset val="1"/>
    </font>
    <font>
      <sz val="6"/>
      <name val="ＭＳ Ｐゴシック"/>
      <family val="3"/>
      <charset val="128"/>
    </font>
    <font>
      <u/>
      <sz val="11"/>
      <color theme="10"/>
      <name val="Meiryo UI"/>
      <family val="3"/>
      <charset val="128"/>
    </font>
    <font>
      <sz val="9"/>
      <color rgb="FFC00000"/>
      <name val="ＭＳ ゴシック"/>
      <family val="2"/>
      <charset val="128"/>
    </font>
    <font>
      <sz val="9"/>
      <color rgb="FFC00000"/>
      <name val="ＭＳ ゴシック"/>
      <family val="3"/>
      <charset val="128"/>
    </font>
    <font>
      <sz val="9"/>
      <color rgb="FFC00000"/>
      <name val="DejaVu Sans"/>
      <family val="3"/>
      <charset val="128"/>
    </font>
  </fonts>
  <fills count="55">
    <fill>
      <patternFill patternType="none"/>
    </fill>
    <fill>
      <patternFill patternType="gray125"/>
    </fill>
    <fill>
      <patternFill patternType="solid">
        <fgColor rgb="FF1F3864"/>
        <bgColor rgb="FF333399"/>
      </patternFill>
    </fill>
    <fill>
      <patternFill patternType="solid">
        <fgColor rgb="FF2E75B6"/>
        <bgColor rgb="FF0066CC"/>
      </patternFill>
    </fill>
    <fill>
      <patternFill patternType="solid">
        <fgColor rgb="FFF2F2F2"/>
        <bgColor rgb="FFEAF4FB"/>
      </patternFill>
    </fill>
    <fill>
      <patternFill patternType="solid">
        <fgColor rgb="FFFFFFFF"/>
        <bgColor rgb="FFF2F2F2"/>
      </patternFill>
    </fill>
    <fill>
      <patternFill patternType="solid">
        <fgColor rgb="FFBDD7EE"/>
        <bgColor rgb="FFD6EAF8"/>
      </patternFill>
    </fill>
    <fill>
      <patternFill patternType="solid">
        <fgColor rgb="FFFFFF00"/>
        <bgColor rgb="FFFFE0B2"/>
      </patternFill>
    </fill>
    <fill>
      <patternFill patternType="solid">
        <fgColor rgb="FFE2EFDA"/>
        <bgColor rgb="FFE4F4E4"/>
      </patternFill>
    </fill>
    <fill>
      <patternFill patternType="solid">
        <fgColor rgb="FF1F6A5C"/>
        <bgColor rgb="FF2E7D32"/>
      </patternFill>
    </fill>
    <fill>
      <patternFill patternType="solid">
        <fgColor rgb="FF7B2D8B"/>
        <bgColor rgb="FF993366"/>
      </patternFill>
    </fill>
    <fill>
      <patternFill patternType="solid">
        <fgColor rgb="FFC00000"/>
        <bgColor rgb="FF800000"/>
      </patternFill>
    </fill>
    <fill>
      <patternFill patternType="solid">
        <fgColor rgb="FF834A00"/>
        <bgColor rgb="FF595959"/>
      </patternFill>
    </fill>
    <fill>
      <patternFill patternType="solid">
        <fgColor rgb="FFD8F0D0"/>
        <bgColor rgb="FFE2EFDA"/>
      </patternFill>
    </fill>
    <fill>
      <patternFill patternType="solid">
        <fgColor rgb="FFEAFAE0"/>
        <bgColor rgb="FFE8F5E9"/>
      </patternFill>
    </fill>
    <fill>
      <patternFill patternType="solid">
        <fgColor rgb="FFFFE4C4"/>
        <bgColor rgb="FFFFE0B2"/>
      </patternFill>
    </fill>
    <fill>
      <patternFill patternType="solid">
        <fgColor rgb="FFE4F4E4"/>
        <bgColor rgb="FFE8F5E9"/>
      </patternFill>
    </fill>
    <fill>
      <patternFill patternType="solid">
        <fgColor rgb="FFE4E4FF"/>
        <bgColor rgb="FFD6EAF8"/>
      </patternFill>
    </fill>
    <fill>
      <patternFill patternType="solid">
        <fgColor rgb="FFFFF0E4"/>
        <bgColor rgb="FFF2F2F2"/>
      </patternFill>
    </fill>
    <fill>
      <patternFill patternType="solid">
        <fgColor rgb="FFE65100"/>
        <bgColor rgb="FF834A00"/>
      </patternFill>
    </fill>
    <fill>
      <patternFill patternType="solid">
        <fgColor rgb="FF2E7D32"/>
        <bgColor rgb="FF1F6A5C"/>
      </patternFill>
    </fill>
    <fill>
      <patternFill patternType="solid">
        <fgColor rgb="FFD6EAF8"/>
        <bgColor rgb="FFE4E4FF"/>
      </patternFill>
    </fill>
    <fill>
      <patternFill patternType="solid">
        <fgColor rgb="FFEAF4FB"/>
        <bgColor rgb="FFF2F2F2"/>
      </patternFill>
    </fill>
    <fill>
      <patternFill patternType="solid">
        <fgColor rgb="FFFFCCCC"/>
        <bgColor rgb="FFFFE0B2"/>
      </patternFill>
    </fill>
    <fill>
      <patternFill patternType="solid">
        <fgColor rgb="FFFFE0B2"/>
        <bgColor rgb="FFFFE4C4"/>
      </patternFill>
    </fill>
    <fill>
      <patternFill patternType="solid">
        <fgColor rgb="FFE8F5E9"/>
        <bgColor rgb="FFE4F4E4"/>
      </patternFill>
    </fill>
    <fill>
      <patternFill patternType="solid">
        <fgColor rgb="FF375623"/>
        <bgColor rgb="FF595959"/>
      </patternFill>
    </fill>
    <fill>
      <patternFill patternType="solid">
        <fgColor rgb="FF1F3864"/>
      </patternFill>
    </fill>
    <fill>
      <patternFill patternType="solid">
        <fgColor rgb="FFBDD7EE"/>
      </patternFill>
    </fill>
    <fill>
      <patternFill patternType="solid">
        <fgColor rgb="FF2E75B6"/>
      </patternFill>
    </fill>
    <fill>
      <patternFill patternType="solid">
        <fgColor rgb="FFFFFF00"/>
      </patternFill>
    </fill>
    <fill>
      <patternFill patternType="solid">
        <fgColor rgb="FFEFF7FF"/>
      </patternFill>
    </fill>
    <fill>
      <patternFill patternType="solid">
        <fgColor rgb="FF1F6A5C"/>
      </patternFill>
    </fill>
    <fill>
      <patternFill patternType="solid">
        <fgColor rgb="FF834A00"/>
      </patternFill>
    </fill>
    <fill>
      <patternFill patternType="solid">
        <fgColor rgb="FFD8F0D0"/>
      </patternFill>
    </fill>
    <fill>
      <patternFill patternType="solid">
        <fgColor rgb="FFEAFAE0"/>
      </patternFill>
    </fill>
    <fill>
      <patternFill patternType="solid">
        <fgColor rgb="FF4472C4"/>
      </patternFill>
    </fill>
    <fill>
      <patternFill patternType="solid">
        <fgColor rgb="FFEBF3FB"/>
      </patternFill>
    </fill>
    <fill>
      <patternFill patternType="solid">
        <fgColor rgb="FFFFFFFF"/>
      </patternFill>
    </fill>
    <fill>
      <patternFill patternType="solid">
        <fgColor rgb="FF5B9BD5"/>
      </patternFill>
    </fill>
    <fill>
      <patternFill patternType="solid">
        <fgColor rgb="FFBDD7EE"/>
      </patternFill>
    </fill>
    <fill>
      <patternFill patternType="solid">
        <fgColor rgb="FFFFFF99"/>
      </patternFill>
    </fill>
    <fill>
      <patternFill patternType="solid">
        <fgColor rgb="FFE2EFDA"/>
      </patternFill>
    </fill>
    <fill>
      <patternFill patternType="solid">
        <fgColor rgb="FFDDEEFF"/>
      </patternFill>
    </fill>
    <fill>
      <patternFill patternType="solid">
        <fgColor rgb="FFF2F2F2"/>
      </patternFill>
    </fill>
    <fill>
      <patternFill patternType="solid">
        <fgColor rgb="FF1F4E79"/>
      </patternFill>
    </fill>
    <fill>
      <patternFill patternType="solid">
        <fgColor rgb="FF2E75B6"/>
      </patternFill>
    </fill>
    <fill>
      <patternFill patternType="solid">
        <fgColor rgb="FFFFE0B2"/>
      </patternFill>
    </fill>
    <fill>
      <patternFill patternType="solid">
        <fgColor rgb="FF375623"/>
      </patternFill>
    </fill>
    <fill>
      <patternFill patternType="solid">
        <fgColor rgb="FF548235"/>
      </patternFill>
    </fill>
    <fill>
      <patternFill patternType="solid">
        <fgColor rgb="FF70AD47"/>
      </patternFill>
    </fill>
    <fill>
      <patternFill patternType="solid">
        <fgColor rgb="FF843C0C"/>
      </patternFill>
    </fill>
    <fill>
      <patternFill patternType="solid">
        <fgColor rgb="FFC55A11"/>
      </patternFill>
    </fill>
    <fill>
      <patternFill patternType="solid">
        <fgColor rgb="FFED7D31"/>
      </patternFill>
    </fill>
    <fill>
      <patternFill patternType="solid">
        <fgColor rgb="FFFCE4D6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7" fillId="0" borderId="0" applyNumberFormat="0" applyFill="0" applyBorder="0" applyAlignment="0" applyProtection="0"/>
  </cellStyleXfs>
  <cellXfs count="193">
    <xf numFmtId="0" fontId="0" fillId="0" borderId="0" xfId="0"/>
    <xf numFmtId="0" fontId="6" fillId="6" borderId="2" xfId="0" applyFont="1" applyFill="1" applyBorder="1" applyAlignment="1">
      <alignment horizontal="left" vertical="center"/>
    </xf>
    <xf numFmtId="0" fontId="7" fillId="9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176" fontId="11" fillId="13" borderId="2" xfId="0" applyNumberFormat="1" applyFont="1" applyFill="1" applyBorder="1" applyAlignment="1">
      <alignment horizontal="left" vertical="center"/>
    </xf>
    <xf numFmtId="0" fontId="4" fillId="7" borderId="2" xfId="0" applyFont="1" applyFill="1" applyBorder="1" applyAlignment="1">
      <alignment horizontal="left" vertical="center"/>
    </xf>
    <xf numFmtId="0" fontId="11" fillId="13" borderId="2" xfId="0" applyFont="1" applyFill="1" applyBorder="1" applyAlignment="1">
      <alignment horizontal="center" vertical="center"/>
    </xf>
    <xf numFmtId="176" fontId="11" fillId="14" borderId="2" xfId="0" applyNumberFormat="1" applyFont="1" applyFill="1" applyBorder="1" applyAlignment="1">
      <alignment horizontal="left" vertical="center"/>
    </xf>
    <xf numFmtId="0" fontId="11" fillId="14" borderId="2" xfId="0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11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16" fillId="15" borderId="0" xfId="0" applyFont="1" applyFill="1" applyAlignment="1">
      <alignment horizontal="center" vertical="center" wrapText="1"/>
    </xf>
    <xf numFmtId="0" fontId="17" fillId="15" borderId="0" xfId="0" applyFont="1" applyFill="1" applyAlignment="1">
      <alignment horizontal="center" vertical="center" wrapText="1"/>
    </xf>
    <xf numFmtId="0" fontId="18" fillId="15" borderId="0" xfId="0" applyFont="1" applyFill="1" applyAlignment="1">
      <alignment horizontal="left" vertical="center" wrapText="1"/>
    </xf>
    <xf numFmtId="0" fontId="16" fillId="16" borderId="0" xfId="0" applyFont="1" applyFill="1" applyAlignment="1">
      <alignment horizontal="center" vertical="center" wrapText="1"/>
    </xf>
    <xf numFmtId="0" fontId="17" fillId="16" borderId="0" xfId="0" applyFont="1" applyFill="1" applyAlignment="1">
      <alignment horizontal="center" vertical="center" wrapText="1"/>
    </xf>
    <xf numFmtId="0" fontId="18" fillId="16" borderId="0" xfId="0" applyFont="1" applyFill="1" applyAlignment="1">
      <alignment horizontal="left" vertical="center" wrapText="1"/>
    </xf>
    <xf numFmtId="0" fontId="10" fillId="16" borderId="0" xfId="0" applyFont="1" applyFill="1" applyAlignment="1">
      <alignment horizontal="left" vertical="center" wrapText="1"/>
    </xf>
    <xf numFmtId="0" fontId="16" fillId="17" borderId="0" xfId="0" applyFont="1" applyFill="1" applyAlignment="1">
      <alignment horizontal="center" vertical="center" wrapText="1"/>
    </xf>
    <xf numFmtId="0" fontId="17" fillId="17" borderId="0" xfId="0" applyFont="1" applyFill="1" applyAlignment="1">
      <alignment horizontal="center" vertical="center" wrapText="1"/>
    </xf>
    <xf numFmtId="0" fontId="18" fillId="17" borderId="0" xfId="0" applyFont="1" applyFill="1" applyAlignment="1">
      <alignment horizontal="left" vertical="center" wrapText="1"/>
    </xf>
    <xf numFmtId="0" fontId="16" fillId="18" borderId="0" xfId="0" applyFont="1" applyFill="1" applyAlignment="1">
      <alignment horizontal="center" vertical="center" wrapText="1"/>
    </xf>
    <xf numFmtId="0" fontId="17" fillId="18" borderId="0" xfId="0" applyFont="1" applyFill="1" applyAlignment="1">
      <alignment horizontal="center" vertical="center" wrapText="1"/>
    </xf>
    <xf numFmtId="0" fontId="18" fillId="18" borderId="0" xfId="0" applyFont="1" applyFill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7" fillId="20" borderId="2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center" vertical="center"/>
    </xf>
    <xf numFmtId="0" fontId="6" fillId="21" borderId="2" xfId="0" applyFont="1" applyFill="1" applyBorder="1" applyAlignment="1">
      <alignment horizontal="left" vertical="center"/>
    </xf>
    <xf numFmtId="0" fontId="4" fillId="21" borderId="2" xfId="0" applyFont="1" applyFill="1" applyBorder="1" applyAlignment="1">
      <alignment horizontal="center" vertical="center"/>
    </xf>
    <xf numFmtId="176" fontId="4" fillId="21" borderId="2" xfId="0" applyNumberFormat="1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left" vertical="center"/>
    </xf>
    <xf numFmtId="0" fontId="4" fillId="22" borderId="2" xfId="0" applyFont="1" applyFill="1" applyBorder="1" applyAlignment="1">
      <alignment horizontal="center" vertical="center"/>
    </xf>
    <xf numFmtId="176" fontId="4" fillId="22" borderId="2" xfId="0" applyNumberFormat="1" applyFont="1" applyFill="1" applyBorder="1" applyAlignment="1">
      <alignment horizontal="center" vertical="center"/>
    </xf>
    <xf numFmtId="176" fontId="26" fillId="2" borderId="2" xfId="0" applyNumberFormat="1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7" fillId="23" borderId="2" xfId="0" applyFont="1" applyFill="1" applyBorder="1" applyAlignment="1">
      <alignment horizontal="left" vertical="center"/>
    </xf>
    <xf numFmtId="0" fontId="4" fillId="23" borderId="2" xfId="0" applyFont="1" applyFill="1" applyBorder="1" applyAlignment="1">
      <alignment horizontal="center" vertical="center"/>
    </xf>
    <xf numFmtId="176" fontId="4" fillId="23" borderId="2" xfId="0" applyNumberFormat="1" applyFont="1" applyFill="1" applyBorder="1" applyAlignment="1">
      <alignment horizontal="center" vertical="center"/>
    </xf>
    <xf numFmtId="0" fontId="4" fillId="23" borderId="2" xfId="0" applyFont="1" applyFill="1" applyBorder="1" applyAlignment="1">
      <alignment horizontal="left" vertical="center"/>
    </xf>
    <xf numFmtId="0" fontId="27" fillId="24" borderId="2" xfId="0" applyFont="1" applyFill="1" applyBorder="1" applyAlignment="1">
      <alignment horizontal="left" vertical="center"/>
    </xf>
    <xf numFmtId="0" fontId="4" fillId="24" borderId="2" xfId="0" applyFont="1" applyFill="1" applyBorder="1" applyAlignment="1">
      <alignment horizontal="center" vertical="center"/>
    </xf>
    <xf numFmtId="176" fontId="4" fillId="24" borderId="2" xfId="0" applyNumberFormat="1" applyFont="1" applyFill="1" applyBorder="1" applyAlignment="1">
      <alignment horizontal="center" vertical="center"/>
    </xf>
    <xf numFmtId="0" fontId="4" fillId="24" borderId="2" xfId="0" applyFont="1" applyFill="1" applyBorder="1" applyAlignment="1">
      <alignment horizontal="left" vertical="center"/>
    </xf>
    <xf numFmtId="0" fontId="27" fillId="25" borderId="2" xfId="0" applyFont="1" applyFill="1" applyBorder="1" applyAlignment="1">
      <alignment horizontal="left" vertical="center"/>
    </xf>
    <xf numFmtId="0" fontId="4" fillId="25" borderId="2" xfId="0" applyFont="1" applyFill="1" applyBorder="1" applyAlignment="1">
      <alignment horizontal="center" vertical="center"/>
    </xf>
    <xf numFmtId="176" fontId="4" fillId="25" borderId="2" xfId="0" applyNumberFormat="1" applyFont="1" applyFill="1" applyBorder="1" applyAlignment="1">
      <alignment horizontal="center" vertical="center"/>
    </xf>
    <xf numFmtId="0" fontId="4" fillId="25" borderId="2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left" vertical="center"/>
    </xf>
    <xf numFmtId="176" fontId="28" fillId="8" borderId="2" xfId="0" applyNumberFormat="1" applyFont="1" applyFill="1" applyBorder="1" applyAlignment="1">
      <alignment horizontal="center" vertical="center"/>
    </xf>
    <xf numFmtId="0" fontId="30" fillId="0" borderId="9" xfId="0" applyFont="1" applyBorder="1"/>
    <xf numFmtId="0" fontId="29" fillId="36" borderId="8" xfId="0" applyFont="1" applyFill="1" applyBorder="1" applyAlignment="1">
      <alignment horizontal="center" vertical="center" wrapText="1"/>
    </xf>
    <xf numFmtId="0" fontId="30" fillId="37" borderId="8" xfId="0" applyFont="1" applyFill="1" applyBorder="1" applyAlignment="1">
      <alignment horizontal="left" vertical="center" wrapText="1"/>
    </xf>
    <xf numFmtId="0" fontId="30" fillId="38" borderId="8" xfId="0" applyFont="1" applyFill="1" applyBorder="1" applyAlignment="1">
      <alignment horizontal="left" vertical="center" wrapText="1"/>
    </xf>
    <xf numFmtId="0" fontId="29" fillId="36" borderId="8" xfId="0" applyFont="1" applyFill="1" applyBorder="1" applyAlignment="1">
      <alignment horizontal="left" vertical="center" wrapText="1"/>
    </xf>
    <xf numFmtId="0" fontId="35" fillId="0" borderId="0" xfId="0" applyFont="1"/>
    <xf numFmtId="0" fontId="35" fillId="6" borderId="0" xfId="0" applyFont="1" applyFill="1"/>
    <xf numFmtId="0" fontId="43" fillId="2" borderId="2" xfId="0" applyFont="1" applyFill="1" applyBorder="1" applyAlignment="1">
      <alignment horizontal="center" vertical="center" wrapText="1"/>
    </xf>
    <xf numFmtId="0" fontId="43" fillId="3" borderId="2" xfId="0" applyFont="1" applyFill="1" applyBorder="1" applyAlignment="1">
      <alignment horizontal="center" vertical="center" wrapText="1"/>
    </xf>
    <xf numFmtId="0" fontId="43" fillId="9" borderId="2" xfId="0" applyFont="1" applyFill="1" applyBorder="1" applyAlignment="1">
      <alignment horizontal="center" vertical="center" wrapText="1"/>
    </xf>
    <xf numFmtId="0" fontId="43" fillId="10" borderId="2" xfId="0" applyFont="1" applyFill="1" applyBorder="1" applyAlignment="1">
      <alignment horizontal="center" vertical="center" wrapText="1"/>
    </xf>
    <xf numFmtId="0" fontId="43" fillId="11" borderId="2" xfId="0" applyFont="1" applyFill="1" applyBorder="1" applyAlignment="1">
      <alignment horizontal="center" vertical="center" wrapText="1"/>
    </xf>
    <xf numFmtId="0" fontId="43" fillId="12" borderId="2" xfId="0" applyFont="1" applyFill="1" applyBorder="1" applyAlignment="1">
      <alignment horizontal="center" vertical="center" wrapText="1"/>
    </xf>
    <xf numFmtId="0" fontId="44" fillId="7" borderId="2" xfId="0" applyFont="1" applyFill="1" applyBorder="1" applyAlignment="1">
      <alignment horizontal="left" vertical="center"/>
    </xf>
    <xf numFmtId="0" fontId="45" fillId="2" borderId="1" xfId="0" applyFont="1" applyFill="1" applyBorder="1" applyAlignment="1">
      <alignment vertical="center"/>
    </xf>
    <xf numFmtId="0" fontId="35" fillId="2" borderId="2" xfId="0" applyFont="1" applyFill="1" applyBorder="1"/>
    <xf numFmtId="0" fontId="46" fillId="0" borderId="0" xfId="0" applyFont="1" applyAlignment="1">
      <alignment vertical="center"/>
    </xf>
    <xf numFmtId="0" fontId="30" fillId="0" borderId="9" xfId="0" applyFont="1" applyBorder="1" applyAlignment="1">
      <alignment horizontal="left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left" vertical="top" wrapText="1"/>
    </xf>
    <xf numFmtId="0" fontId="52" fillId="49" borderId="8" xfId="0" applyFont="1" applyFill="1" applyBorder="1" applyAlignment="1">
      <alignment horizontal="center" vertical="center" wrapText="1"/>
    </xf>
    <xf numFmtId="0" fontId="51" fillId="37" borderId="8" xfId="0" applyFont="1" applyFill="1" applyBorder="1" applyAlignment="1">
      <alignment horizontal="left" vertical="center" wrapText="1"/>
    </xf>
    <xf numFmtId="0" fontId="51" fillId="42" borderId="8" xfId="0" applyFont="1" applyFill="1" applyBorder="1" applyAlignment="1">
      <alignment horizontal="center" vertical="center" wrapText="1"/>
    </xf>
    <xf numFmtId="0" fontId="51" fillId="37" borderId="8" xfId="0" applyFont="1" applyFill="1" applyBorder="1" applyAlignment="1">
      <alignment horizontal="center" vertical="center" wrapText="1"/>
    </xf>
    <xf numFmtId="0" fontId="51" fillId="38" borderId="8" xfId="0" applyFont="1" applyFill="1" applyBorder="1" applyAlignment="1">
      <alignment horizontal="left" vertical="center" wrapText="1"/>
    </xf>
    <xf numFmtId="0" fontId="51" fillId="47" borderId="8" xfId="0" applyFont="1" applyFill="1" applyBorder="1" applyAlignment="1">
      <alignment horizontal="center" vertical="center" wrapText="1"/>
    </xf>
    <xf numFmtId="0" fontId="51" fillId="38" borderId="8" xfId="0" applyFont="1" applyFill="1" applyBorder="1" applyAlignment="1">
      <alignment horizontal="center" vertical="center" wrapText="1"/>
    </xf>
    <xf numFmtId="0" fontId="51" fillId="41" borderId="8" xfId="0" applyFont="1" applyFill="1" applyBorder="1" applyAlignment="1">
      <alignment horizontal="center" vertical="center" wrapText="1"/>
    </xf>
    <xf numFmtId="0" fontId="53" fillId="37" borderId="8" xfId="0" applyFont="1" applyFill="1" applyBorder="1" applyAlignment="1">
      <alignment horizontal="left" vertical="center" wrapText="1"/>
    </xf>
    <xf numFmtId="0" fontId="53" fillId="38" borderId="8" xfId="0" applyFont="1" applyFill="1" applyBorder="1" applyAlignment="1">
      <alignment horizontal="left" vertical="center" wrapText="1"/>
    </xf>
    <xf numFmtId="0" fontId="51" fillId="43" borderId="8" xfId="0" applyFont="1" applyFill="1" applyBorder="1" applyAlignment="1">
      <alignment horizontal="center" vertical="center" wrapText="1"/>
    </xf>
    <xf numFmtId="0" fontId="51" fillId="44" borderId="8" xfId="0" applyFont="1" applyFill="1" applyBorder="1" applyAlignment="1">
      <alignment horizontal="center" vertical="center" wrapText="1"/>
    </xf>
    <xf numFmtId="0" fontId="52" fillId="52" borderId="8" xfId="0" applyFont="1" applyFill="1" applyBorder="1" applyAlignment="1">
      <alignment horizontal="center" vertical="center" wrapText="1"/>
    </xf>
    <xf numFmtId="0" fontId="52" fillId="46" borderId="8" xfId="0" applyFont="1" applyFill="1" applyBorder="1" applyAlignment="1">
      <alignment horizontal="center" vertical="center" wrapText="1"/>
    </xf>
    <xf numFmtId="0" fontId="56" fillId="38" borderId="8" xfId="0" applyFont="1" applyFill="1" applyBorder="1" applyAlignment="1">
      <alignment horizontal="left" vertical="center" wrapText="1"/>
    </xf>
    <xf numFmtId="0" fontId="37" fillId="28" borderId="13" xfId="0" applyFont="1" applyFill="1" applyBorder="1" applyAlignment="1">
      <alignment horizontal="center" vertical="center" wrapText="1"/>
    </xf>
    <xf numFmtId="0" fontId="37" fillId="29" borderId="14" xfId="0" applyFont="1" applyFill="1" applyBorder="1" applyAlignment="1">
      <alignment horizontal="center" vertical="center" wrapText="1"/>
    </xf>
    <xf numFmtId="0" fontId="37" fillId="29" borderId="15" xfId="0" applyFont="1" applyFill="1" applyBorder="1" applyAlignment="1">
      <alignment horizontal="center" vertical="center" wrapText="1"/>
    </xf>
    <xf numFmtId="0" fontId="38" fillId="28" borderId="10" xfId="0" applyFont="1" applyFill="1" applyBorder="1" applyAlignment="1">
      <alignment horizontal="center" vertical="center" wrapText="1"/>
    </xf>
    <xf numFmtId="0" fontId="38" fillId="30" borderId="11" xfId="0" applyFont="1" applyFill="1" applyBorder="1" applyAlignment="1">
      <alignment horizontal="center" vertical="center" wrapText="1"/>
    </xf>
    <xf numFmtId="0" fontId="38" fillId="30" borderId="11" xfId="0" applyFont="1" applyFill="1" applyBorder="1" applyAlignment="1">
      <alignment horizontal="left" vertical="center" wrapText="1"/>
    </xf>
    <xf numFmtId="0" fontId="38" fillId="28" borderId="16" xfId="0" applyFont="1" applyFill="1" applyBorder="1" applyAlignment="1">
      <alignment horizontal="center" vertical="center" wrapText="1"/>
    </xf>
    <xf numFmtId="0" fontId="38" fillId="30" borderId="8" xfId="0" applyFont="1" applyFill="1" applyBorder="1" applyAlignment="1">
      <alignment horizontal="center" vertical="center" wrapText="1"/>
    </xf>
    <xf numFmtId="0" fontId="38" fillId="30" borderId="8" xfId="0" applyFont="1" applyFill="1" applyBorder="1" applyAlignment="1">
      <alignment horizontal="left" vertical="center" wrapText="1"/>
    </xf>
    <xf numFmtId="0" fontId="38" fillId="28" borderId="13" xfId="0" applyFont="1" applyFill="1" applyBorder="1" applyAlignment="1">
      <alignment horizontal="center" vertical="center" wrapText="1"/>
    </xf>
    <xf numFmtId="0" fontId="38" fillId="30" borderId="14" xfId="0" applyFont="1" applyFill="1" applyBorder="1" applyAlignment="1">
      <alignment horizontal="center" vertical="center" wrapText="1"/>
    </xf>
    <xf numFmtId="0" fontId="38" fillId="30" borderId="14" xfId="0" applyFont="1" applyFill="1" applyBorder="1" applyAlignment="1">
      <alignment horizontal="left" vertical="center" wrapText="1"/>
    </xf>
    <xf numFmtId="0" fontId="37" fillId="32" borderId="14" xfId="0" applyFont="1" applyFill="1" applyBorder="1" applyAlignment="1">
      <alignment horizontal="center" vertical="center" wrapText="1"/>
    </xf>
    <xf numFmtId="0" fontId="37" fillId="33" borderId="15" xfId="0" applyFont="1" applyFill="1" applyBorder="1" applyAlignment="1">
      <alignment horizontal="center" vertical="center" wrapText="1"/>
    </xf>
    <xf numFmtId="0" fontId="38" fillId="34" borderId="11" xfId="0" applyFont="1" applyFill="1" applyBorder="1" applyAlignment="1">
      <alignment horizontal="center" vertical="center" wrapText="1"/>
    </xf>
    <xf numFmtId="0" fontId="38" fillId="35" borderId="8" xfId="0" applyFont="1" applyFill="1" applyBorder="1" applyAlignment="1">
      <alignment horizontal="center" vertical="center" wrapText="1"/>
    </xf>
    <xf numFmtId="0" fontId="38" fillId="34" borderId="8" xfId="0" applyFont="1" applyFill="1" applyBorder="1" applyAlignment="1">
      <alignment horizontal="center" vertical="center" wrapText="1"/>
    </xf>
    <xf numFmtId="0" fontId="38" fillId="35" borderId="14" xfId="0" applyFont="1" applyFill="1" applyBorder="1" applyAlignment="1">
      <alignment horizontal="center" vertical="center" wrapText="1"/>
    </xf>
    <xf numFmtId="0" fontId="30" fillId="37" borderId="8" xfId="0" applyFont="1" applyFill="1" applyBorder="1" applyAlignment="1">
      <alignment horizontal="left" vertical="center" wrapText="1"/>
    </xf>
    <xf numFmtId="0" fontId="0" fillId="0" borderId="5" xfId="0" applyBorder="1"/>
    <xf numFmtId="0" fontId="0" fillId="0" borderId="4" xfId="0" applyBorder="1"/>
    <xf numFmtId="0" fontId="30" fillId="38" borderId="8" xfId="0" applyFont="1" applyFill="1" applyBorder="1" applyAlignment="1">
      <alignment horizontal="left" vertical="center" wrapText="1"/>
    </xf>
    <xf numFmtId="0" fontId="31" fillId="45" borderId="8" xfId="0" applyFont="1" applyFill="1" applyBorder="1" applyAlignment="1">
      <alignment horizontal="center" vertical="center" wrapText="1"/>
    </xf>
    <xf numFmtId="0" fontId="29" fillId="36" borderId="8" xfId="0" applyFont="1" applyFill="1" applyBorder="1" applyAlignment="1">
      <alignment horizontal="center" vertical="center" wrapText="1"/>
    </xf>
    <xf numFmtId="0" fontId="33" fillId="46" borderId="8" xfId="0" applyFont="1" applyFill="1" applyBorder="1" applyAlignment="1">
      <alignment horizontal="left" vertical="center" wrapText="1"/>
    </xf>
    <xf numFmtId="0" fontId="29" fillId="36" borderId="8" xfId="0" applyFont="1" applyFill="1" applyBorder="1" applyAlignment="1">
      <alignment horizontal="left" vertical="center" wrapText="1"/>
    </xf>
    <xf numFmtId="0" fontId="32" fillId="0" borderId="9" xfId="0" applyFont="1" applyBorder="1" applyAlignment="1">
      <alignment horizontal="left" vertical="center" wrapText="1"/>
    </xf>
    <xf numFmtId="0" fontId="0" fillId="0" borderId="0" xfId="0"/>
    <xf numFmtId="0" fontId="36" fillId="28" borderId="0" xfId="0" applyFont="1" applyFill="1" applyAlignment="1">
      <alignment horizontal="center" vertical="center" wrapText="1"/>
    </xf>
    <xf numFmtId="0" fontId="34" fillId="27" borderId="0" xfId="0" applyFont="1" applyFill="1" applyAlignment="1">
      <alignment horizontal="center" vertical="center" wrapText="1"/>
    </xf>
    <xf numFmtId="0" fontId="39" fillId="31" borderId="0" xfId="0" applyFont="1" applyFill="1" applyAlignment="1">
      <alignment horizontal="left" vertical="center" wrapText="1"/>
    </xf>
    <xf numFmtId="0" fontId="37" fillId="29" borderId="10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50" fillId="42" borderId="8" xfId="0" applyFont="1" applyFill="1" applyBorder="1" applyAlignment="1">
      <alignment horizontal="left" vertical="center" wrapText="1"/>
    </xf>
    <xf numFmtId="0" fontId="51" fillId="44" borderId="8" xfId="0" applyFont="1" applyFill="1" applyBorder="1" applyAlignment="1">
      <alignment horizontal="center" vertical="center" wrapText="1"/>
    </xf>
    <xf numFmtId="0" fontId="51" fillId="37" borderId="8" xfId="0" applyFont="1" applyFill="1" applyBorder="1" applyAlignment="1">
      <alignment horizontal="left" vertical="center" wrapText="1"/>
    </xf>
    <xf numFmtId="0" fontId="51" fillId="0" borderId="8" xfId="0" applyFont="1" applyBorder="1" applyAlignment="1">
      <alignment horizontal="left" vertical="top" wrapText="1"/>
    </xf>
    <xf numFmtId="0" fontId="47" fillId="48" borderId="8" xfId="0" applyFont="1" applyFill="1" applyBorder="1" applyAlignment="1">
      <alignment horizontal="center" vertical="center" wrapText="1"/>
    </xf>
    <xf numFmtId="0" fontId="52" fillId="49" borderId="8" xfId="0" applyFont="1" applyFill="1" applyBorder="1" applyAlignment="1">
      <alignment horizontal="center" vertical="center" wrapText="1"/>
    </xf>
    <xf numFmtId="0" fontId="49" fillId="50" borderId="8" xfId="0" applyFont="1" applyFill="1" applyBorder="1" applyAlignment="1">
      <alignment horizontal="center" vertical="center" wrapText="1"/>
    </xf>
    <xf numFmtId="0" fontId="51" fillId="38" borderId="8" xfId="0" applyFont="1" applyFill="1" applyBorder="1" applyAlignment="1">
      <alignment horizontal="left" vertical="center" wrapText="1"/>
    </xf>
    <xf numFmtId="0" fontId="51" fillId="41" borderId="8" xfId="0" applyFont="1" applyFill="1" applyBorder="1" applyAlignment="1">
      <alignment horizontal="center" vertical="center" wrapText="1"/>
    </xf>
    <xf numFmtId="0" fontId="48" fillId="49" borderId="8" xfId="0" applyFont="1" applyFill="1" applyBorder="1" applyAlignment="1">
      <alignment horizontal="left" vertical="center" wrapText="1"/>
    </xf>
    <xf numFmtId="0" fontId="51" fillId="43" borderId="8" xfId="0" applyFont="1" applyFill="1" applyBorder="1" applyAlignment="1">
      <alignment horizontal="center" vertical="center" wrapText="1"/>
    </xf>
    <xf numFmtId="0" fontId="51" fillId="42" borderId="8" xfId="0" applyFont="1" applyFill="1" applyBorder="1" applyAlignment="1">
      <alignment horizontal="center" vertical="center" wrapText="1"/>
    </xf>
    <xf numFmtId="0" fontId="51" fillId="47" borderId="8" xfId="0" applyFont="1" applyFill="1" applyBorder="1" applyAlignment="1">
      <alignment horizontal="center" vertical="center" wrapText="1"/>
    </xf>
    <xf numFmtId="0" fontId="37" fillId="32" borderId="11" xfId="0" applyFont="1" applyFill="1" applyBorder="1" applyAlignment="1">
      <alignment horizontal="center" vertical="center" wrapText="1"/>
    </xf>
    <xf numFmtId="0" fontId="37" fillId="33" borderId="12" xfId="0" applyFont="1" applyFill="1" applyBorder="1" applyAlignment="1">
      <alignment horizontal="center" vertical="center" wrapText="1"/>
    </xf>
    <xf numFmtId="0" fontId="54" fillId="54" borderId="8" xfId="0" applyFont="1" applyFill="1" applyBorder="1" applyAlignment="1">
      <alignment horizontal="left" vertical="center" wrapText="1"/>
    </xf>
    <xf numFmtId="0" fontId="47" fillId="51" borderId="8" xfId="0" applyFont="1" applyFill="1" applyBorder="1" applyAlignment="1">
      <alignment horizontal="center" vertical="center" wrapText="1"/>
    </xf>
    <xf numFmtId="0" fontId="49" fillId="53" borderId="8" xfId="0" applyFont="1" applyFill="1" applyBorder="1" applyAlignment="1">
      <alignment horizontal="center" vertical="center" wrapText="1"/>
    </xf>
    <xf numFmtId="0" fontId="48" fillId="52" borderId="8" xfId="0" applyFont="1" applyFill="1" applyBorder="1" applyAlignment="1">
      <alignment horizontal="left" vertical="center" wrapText="1"/>
    </xf>
    <xf numFmtId="0" fontId="52" fillId="52" borderId="8" xfId="0" applyFont="1" applyFill="1" applyBorder="1" applyAlignment="1">
      <alignment horizontal="center" vertical="center" wrapText="1"/>
    </xf>
    <xf numFmtId="0" fontId="37" fillId="3" borderId="4" xfId="0" applyFont="1" applyFill="1" applyBorder="1" applyAlignment="1">
      <alignment horizontal="center" vertical="center"/>
    </xf>
    <xf numFmtId="0" fontId="41" fillId="6" borderId="3" xfId="0" applyFont="1" applyFill="1" applyBorder="1" applyAlignment="1">
      <alignment horizontal="left" vertical="center"/>
    </xf>
    <xf numFmtId="0" fontId="0" fillId="0" borderId="6" xfId="0" applyBorder="1"/>
    <xf numFmtId="0" fontId="0" fillId="0" borderId="7" xfId="0" applyBorder="1"/>
    <xf numFmtId="0" fontId="37" fillId="10" borderId="1" xfId="0" applyFont="1" applyFill="1" applyBorder="1" applyAlignment="1">
      <alignment horizontal="center" vertical="center"/>
    </xf>
    <xf numFmtId="0" fontId="37" fillId="11" borderId="1" xfId="0" applyFont="1" applyFill="1" applyBorder="1" applyAlignment="1">
      <alignment horizontal="center" vertical="center"/>
    </xf>
    <xf numFmtId="0" fontId="37" fillId="9" borderId="2" xfId="0" applyFont="1" applyFill="1" applyBorder="1" applyAlignment="1">
      <alignment horizontal="center" vertical="center"/>
    </xf>
    <xf numFmtId="0" fontId="42" fillId="0" borderId="0" xfId="0" applyFont="1" applyAlignment="1">
      <alignment horizontal="right" vertical="center"/>
    </xf>
    <xf numFmtId="0" fontId="41" fillId="6" borderId="2" xfId="0" applyFont="1" applyFill="1" applyBorder="1" applyAlignment="1">
      <alignment horizontal="left" vertical="center"/>
    </xf>
    <xf numFmtId="0" fontId="40" fillId="2" borderId="0" xfId="0" applyFont="1" applyFill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7" fillId="12" borderId="1" xfId="0" applyFont="1" applyFill="1" applyBorder="1" applyAlignment="1">
      <alignment horizontal="center" vertical="center"/>
    </xf>
    <xf numFmtId="0" fontId="41" fillId="6" borderId="1" xfId="0" applyFont="1" applyFill="1" applyBorder="1" applyAlignment="1">
      <alignment horizontal="left" vertical="center"/>
    </xf>
    <xf numFmtId="0" fontId="55" fillId="40" borderId="8" xfId="0" applyFont="1" applyFill="1" applyBorder="1" applyAlignment="1">
      <alignment horizontal="left" vertical="center" wrapText="1"/>
    </xf>
    <xf numFmtId="0" fontId="47" fillId="45" borderId="8" xfId="0" applyFont="1" applyFill="1" applyBorder="1" applyAlignment="1">
      <alignment horizontal="center" vertical="center" wrapText="1"/>
    </xf>
    <xf numFmtId="0" fontId="49" fillId="39" borderId="8" xfId="0" applyFont="1" applyFill="1" applyBorder="1" applyAlignment="1">
      <alignment horizontal="center" vertical="center" wrapText="1"/>
    </xf>
    <xf numFmtId="0" fontId="48" fillId="46" borderId="8" xfId="0" applyFont="1" applyFill="1" applyBorder="1" applyAlignment="1">
      <alignment horizontal="left" vertical="center" wrapText="1"/>
    </xf>
    <xf numFmtId="0" fontId="52" fillId="46" borderId="8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0" fontId="13" fillId="11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3" fillId="1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3" fillId="3" borderId="1" xfId="0" applyFont="1" applyFill="1" applyBorder="1" applyAlignment="1">
      <alignment horizontal="left" vertical="center"/>
    </xf>
    <xf numFmtId="0" fontId="13" fillId="26" borderId="1" xfId="0" applyFont="1" applyFill="1" applyBorder="1" applyAlignment="1">
      <alignment horizontal="left" vertical="center"/>
    </xf>
    <xf numFmtId="0" fontId="57" fillId="37" borderId="8" xfId="1" applyFill="1" applyBorder="1" applyAlignment="1">
      <alignment horizontal="left" vertical="center" wrapText="1"/>
    </xf>
    <xf numFmtId="0" fontId="57" fillId="38" borderId="8" xfId="1" applyFill="1" applyBorder="1" applyAlignment="1">
      <alignment horizontal="left" vertical="center" wrapText="1"/>
    </xf>
    <xf numFmtId="0" fontId="0" fillId="0" borderId="9" xfId="0" applyFill="1" applyBorder="1"/>
    <xf numFmtId="0" fontId="37" fillId="3" borderId="8" xfId="0" applyFont="1" applyFill="1" applyBorder="1" applyAlignment="1">
      <alignment horizontal="center" vertical="center" wrapText="1"/>
    </xf>
    <xf numFmtId="0" fontId="38" fillId="7" borderId="8" xfId="0" applyFont="1" applyFill="1" applyBorder="1" applyAlignment="1">
      <alignment horizontal="center" vertical="center" wrapText="1"/>
    </xf>
    <xf numFmtId="0" fontId="37" fillId="12" borderId="8" xfId="0" applyFont="1" applyFill="1" applyBorder="1" applyAlignment="1">
      <alignment horizontal="center" vertical="center" wrapText="1"/>
    </xf>
    <xf numFmtId="0" fontId="62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F6A5C"/>
      <rgbColor rgb="FFE4E4FF"/>
      <rgbColor rgb="FF888888"/>
      <rgbColor rgb="FFEAF4FB"/>
      <rgbColor rgb="FF7B2D8B"/>
      <rgbColor rgb="FFEAFAE0"/>
      <rgbColor rgb="FFD6EAF8"/>
      <rgbColor rgb="FF660066"/>
      <rgbColor rgb="FFFF8080"/>
      <rgbColor rgb="FF0066CC"/>
      <rgbColor rgb="FFBDD7EE"/>
      <rgbColor rgb="FF000080"/>
      <rgbColor rgb="FFFF00FF"/>
      <rgbColor rgb="FFFFF0E4"/>
      <rgbColor rgb="FF00FFFF"/>
      <rgbColor rgb="FF800080"/>
      <rgbColor rgb="FF800000"/>
      <rgbColor rgb="FF008080"/>
      <rgbColor rgb="FF0000FF"/>
      <rgbColor rgb="FF00CCFF"/>
      <rgbColor rgb="FFE4F4E4"/>
      <rgbColor rgb="FFD8F0D0"/>
      <rgbColor rgb="FFFFE4C4"/>
      <rgbColor rgb="FFE2EFDA"/>
      <rgbColor rgb="FFFFE0B2"/>
      <rgbColor rgb="FFF2F2F2"/>
      <rgbColor rgb="FFFFCCCC"/>
      <rgbColor rgb="FF2E75B6"/>
      <rgbColor rgb="FF33CCCC"/>
      <rgbColor rgb="FF99CC00"/>
      <rgbColor rgb="FFE8F5E9"/>
      <rgbColor rgb="FFFF9900"/>
      <rgbColor rgb="FFE65100"/>
      <rgbColor rgb="FF595959"/>
      <rgbColor rgb="FF969696"/>
      <rgbColor rgb="FF1F3864"/>
      <rgbColor rgb="FF2E7D32"/>
      <rgbColor rgb="FF003300"/>
      <rgbColor rgb="FF333300"/>
      <rgbColor rgb="FF834A00"/>
      <rgbColor rgb="FF993366"/>
      <rgbColor rgb="FF333399"/>
      <rgbColor rgb="FF37562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A1:H129"/>
  <sheetViews>
    <sheetView showGridLines="0" tabSelected="1" zoomScaleNormal="100" workbookViewId="0">
      <selection sqref="A1:H1"/>
    </sheetView>
  </sheetViews>
  <sheetFormatPr defaultColWidth="8.6328125" defaultRowHeight="15" customHeight="1"/>
  <cols>
    <col min="1" max="1" width="35.26953125" bestFit="1" customWidth="1"/>
    <col min="2" max="2" width="20" customWidth="1"/>
    <col min="3" max="4" width="22" customWidth="1"/>
    <col min="5" max="5" width="16" customWidth="1"/>
    <col min="6" max="6" width="20" customWidth="1"/>
    <col min="7" max="7" width="18" customWidth="1"/>
    <col min="8" max="8" width="16" customWidth="1"/>
  </cols>
  <sheetData>
    <row r="1" spans="1:8" ht="32" customHeight="1">
      <c r="A1" s="124" t="s">
        <v>0</v>
      </c>
      <c r="B1" s="121"/>
      <c r="C1" s="121"/>
      <c r="D1" s="121"/>
      <c r="E1" s="121"/>
      <c r="F1" s="121"/>
      <c r="G1" s="121"/>
      <c r="H1" s="122"/>
    </row>
    <row r="2" spans="1:8" ht="20" customHeight="1">
      <c r="A2" s="128" t="s">
        <v>1</v>
      </c>
      <c r="B2" s="129"/>
      <c r="C2" s="129"/>
      <c r="D2" s="129"/>
      <c r="E2" s="129"/>
      <c r="F2" s="129"/>
      <c r="G2" s="129"/>
      <c r="H2" s="129"/>
    </row>
    <row r="3" spans="1:8" ht="6" customHeight="1">
      <c r="A3" s="67"/>
      <c r="B3" s="67"/>
      <c r="C3" s="67"/>
      <c r="D3" s="67"/>
    </row>
    <row r="4" spans="1:8" ht="22" customHeight="1">
      <c r="A4" s="126" t="s">
        <v>2</v>
      </c>
      <c r="B4" s="121"/>
      <c r="C4" s="121"/>
      <c r="D4" s="121"/>
      <c r="E4" s="121"/>
      <c r="F4" s="121"/>
      <c r="G4" s="121"/>
      <c r="H4" s="122"/>
    </row>
    <row r="5" spans="1:8" ht="18" customHeight="1">
      <c r="A5" s="68" t="s">
        <v>3</v>
      </c>
      <c r="B5" s="125" t="s">
        <v>4</v>
      </c>
      <c r="C5" s="121"/>
      <c r="D5" s="121"/>
      <c r="E5" s="121"/>
      <c r="F5" s="121"/>
      <c r="G5" s="121"/>
      <c r="H5" s="122"/>
    </row>
    <row r="6" spans="1:8" ht="18" customHeight="1">
      <c r="A6" s="188" t="s">
        <v>453</v>
      </c>
      <c r="B6" s="120" t="s">
        <v>5</v>
      </c>
      <c r="C6" s="121"/>
      <c r="D6" s="121"/>
      <c r="E6" s="121"/>
      <c r="F6" s="121"/>
      <c r="G6" s="121"/>
      <c r="H6" s="122"/>
    </row>
    <row r="7" spans="1:8" ht="18" customHeight="1">
      <c r="A7" s="101" t="s">
        <v>6</v>
      </c>
      <c r="B7" s="123" t="s">
        <v>7</v>
      </c>
      <c r="C7" s="121"/>
      <c r="D7" s="121"/>
      <c r="E7" s="121"/>
      <c r="F7" s="121"/>
      <c r="G7" s="121"/>
      <c r="H7" s="122"/>
    </row>
    <row r="8" spans="1:8" ht="18" customHeight="1">
      <c r="A8" s="186" t="s">
        <v>448</v>
      </c>
      <c r="B8" s="120" t="s">
        <v>8</v>
      </c>
      <c r="C8" s="121"/>
      <c r="D8" s="121"/>
      <c r="E8" s="121"/>
      <c r="F8" s="121"/>
      <c r="G8" s="121"/>
      <c r="H8" s="122"/>
    </row>
    <row r="9" spans="1:8" ht="18" customHeight="1">
      <c r="A9" s="101" t="s">
        <v>9</v>
      </c>
      <c r="B9" s="123" t="s">
        <v>10</v>
      </c>
      <c r="C9" s="121"/>
      <c r="D9" s="121"/>
      <c r="E9" s="121"/>
      <c r="F9" s="121"/>
      <c r="G9" s="121"/>
      <c r="H9" s="122"/>
    </row>
    <row r="10" spans="1:8" ht="18" customHeight="1">
      <c r="A10" s="186" t="s">
        <v>449</v>
      </c>
      <c r="B10" s="120" t="s">
        <v>11</v>
      </c>
      <c r="C10" s="121"/>
      <c r="D10" s="121"/>
      <c r="E10" s="121"/>
      <c r="F10" s="121"/>
      <c r="G10" s="121"/>
      <c r="H10" s="122"/>
    </row>
    <row r="11" spans="1:8" ht="18" customHeight="1">
      <c r="A11" s="101" t="s">
        <v>12</v>
      </c>
      <c r="B11" s="123" t="s">
        <v>13</v>
      </c>
      <c r="C11" s="121"/>
      <c r="D11" s="121"/>
      <c r="E11" s="121"/>
      <c r="F11" s="121"/>
      <c r="G11" s="121"/>
      <c r="H11" s="122"/>
    </row>
    <row r="12" spans="1:8" ht="18" customHeight="1">
      <c r="A12" s="186" t="s">
        <v>450</v>
      </c>
      <c r="B12" s="120" t="s">
        <v>14</v>
      </c>
      <c r="C12" s="121"/>
      <c r="D12" s="121"/>
      <c r="E12" s="121"/>
      <c r="F12" s="121"/>
      <c r="G12" s="121"/>
      <c r="H12" s="122"/>
    </row>
    <row r="13" spans="1:8" ht="18" customHeight="1">
      <c r="A13" s="187" t="s">
        <v>451</v>
      </c>
      <c r="B13" s="123" t="s">
        <v>15</v>
      </c>
      <c r="C13" s="121"/>
      <c r="D13" s="121"/>
      <c r="E13" s="121"/>
      <c r="F13" s="121"/>
      <c r="G13" s="121"/>
      <c r="H13" s="122"/>
    </row>
    <row r="14" spans="1:8" ht="18" customHeight="1">
      <c r="A14" s="186" t="s">
        <v>452</v>
      </c>
      <c r="B14" s="120" t="s">
        <v>16</v>
      </c>
      <c r="C14" s="121"/>
      <c r="D14" s="121"/>
      <c r="E14" s="121"/>
      <c r="F14" s="121"/>
      <c r="G14" s="121"/>
      <c r="H14" s="122"/>
    </row>
    <row r="15" spans="1:8" ht="6" customHeight="1">
      <c r="A15" s="67"/>
      <c r="B15" s="67"/>
      <c r="C15" s="67"/>
      <c r="D15" s="67"/>
    </row>
    <row r="16" spans="1:8" ht="22" customHeight="1">
      <c r="A16" s="126" t="s">
        <v>17</v>
      </c>
      <c r="B16" s="121"/>
      <c r="C16" s="121"/>
      <c r="D16" s="121"/>
      <c r="E16" s="121"/>
      <c r="F16" s="121"/>
      <c r="G16" s="121"/>
      <c r="H16" s="122"/>
    </row>
    <row r="17" spans="1:8" ht="18" customHeight="1">
      <c r="A17" s="71" t="s">
        <v>18</v>
      </c>
      <c r="B17" s="127" t="s">
        <v>19</v>
      </c>
      <c r="C17" s="122"/>
      <c r="D17" s="127" t="s">
        <v>20</v>
      </c>
      <c r="E17" s="121"/>
      <c r="F17" s="121"/>
      <c r="G17" s="121"/>
      <c r="H17" s="122"/>
    </row>
    <row r="18" spans="1:8" ht="18" customHeight="1">
      <c r="A18" s="69" t="s">
        <v>21</v>
      </c>
      <c r="B18" s="120" t="s">
        <v>22</v>
      </c>
      <c r="C18" s="122"/>
      <c r="D18" s="120" t="s">
        <v>23</v>
      </c>
      <c r="E18" s="121"/>
      <c r="F18" s="121"/>
      <c r="G18" s="121"/>
      <c r="H18" s="122"/>
    </row>
    <row r="19" spans="1:8" ht="18" customHeight="1">
      <c r="A19" s="70" t="s">
        <v>24</v>
      </c>
      <c r="B19" s="123" t="s">
        <v>25</v>
      </c>
      <c r="C19" s="122"/>
      <c r="D19" s="123" t="s">
        <v>26</v>
      </c>
      <c r="E19" s="121"/>
      <c r="F19" s="121"/>
      <c r="G19" s="121"/>
      <c r="H19" s="122"/>
    </row>
    <row r="20" spans="1:8" ht="18" customHeight="1">
      <c r="A20" s="69" t="s">
        <v>27</v>
      </c>
      <c r="B20" s="120" t="s">
        <v>28</v>
      </c>
      <c r="C20" s="122"/>
      <c r="D20" s="120" t="s">
        <v>29</v>
      </c>
      <c r="E20" s="121"/>
      <c r="F20" s="121"/>
      <c r="G20" s="121"/>
      <c r="H20" s="122"/>
    </row>
    <row r="21" spans="1:8" ht="18" customHeight="1">
      <c r="A21" s="70" t="s">
        <v>30</v>
      </c>
      <c r="B21" s="123" t="s">
        <v>31</v>
      </c>
      <c r="C21" s="122"/>
      <c r="D21" s="123" t="s">
        <v>32</v>
      </c>
      <c r="E21" s="121"/>
      <c r="F21" s="121"/>
      <c r="G21" s="121"/>
      <c r="H21" s="122"/>
    </row>
    <row r="22" spans="1:8" ht="6" customHeight="1">
      <c r="A22" s="67"/>
      <c r="B22" s="67"/>
      <c r="C22" s="67"/>
      <c r="D22" s="67"/>
      <c r="E22" s="67"/>
      <c r="F22" s="67"/>
      <c r="G22" s="67"/>
      <c r="H22" s="67"/>
    </row>
    <row r="23" spans="1:8" ht="22" customHeight="1">
      <c r="A23" s="84"/>
      <c r="B23" s="67"/>
      <c r="C23" s="67"/>
      <c r="D23" s="67"/>
      <c r="E23" s="67"/>
      <c r="F23" s="67"/>
      <c r="G23" s="67"/>
      <c r="H23" s="67"/>
    </row>
    <row r="24" spans="1:8" ht="18" customHeight="1">
      <c r="A24" s="85"/>
      <c r="B24" s="67"/>
      <c r="C24" s="84"/>
      <c r="D24" s="67"/>
      <c r="E24" s="67"/>
      <c r="F24" s="67"/>
      <c r="G24" s="67"/>
      <c r="H24" s="67"/>
    </row>
    <row r="25" spans="1:8" ht="48" customHeight="1">
      <c r="A25" s="86"/>
      <c r="B25" s="67"/>
      <c r="C25" s="67"/>
      <c r="D25" s="67"/>
      <c r="E25" s="67"/>
      <c r="F25" s="67"/>
      <c r="G25" s="67"/>
      <c r="H25" s="67"/>
    </row>
    <row r="26" spans="1:8" ht="4" customHeight="1">
      <c r="A26" s="67"/>
      <c r="B26" s="67"/>
      <c r="C26" s="67"/>
      <c r="D26" s="67"/>
      <c r="E26" s="67"/>
      <c r="F26" s="67"/>
      <c r="G26" s="67"/>
      <c r="H26" s="67"/>
    </row>
    <row r="27" spans="1:8" ht="18" customHeight="1">
      <c r="A27" s="85"/>
      <c r="B27" s="67"/>
      <c r="C27" s="84"/>
      <c r="D27" s="67"/>
      <c r="E27" s="67"/>
      <c r="F27" s="67"/>
      <c r="G27" s="67"/>
      <c r="H27" s="67"/>
    </row>
    <row r="28" spans="1:8" ht="48" customHeight="1">
      <c r="A28" s="86"/>
      <c r="B28" s="67"/>
      <c r="C28" s="67"/>
      <c r="D28" s="67"/>
      <c r="E28" s="67"/>
      <c r="F28" s="67"/>
      <c r="G28" s="67"/>
      <c r="H28" s="67"/>
    </row>
    <row r="29" spans="1:8" ht="4" customHeight="1">
      <c r="A29" s="67"/>
      <c r="B29" s="67"/>
      <c r="C29" s="67"/>
      <c r="D29" s="67"/>
      <c r="E29" s="67"/>
      <c r="F29" s="67"/>
      <c r="G29" s="67"/>
      <c r="H29" s="67"/>
    </row>
    <row r="30" spans="1:8" ht="18" customHeight="1">
      <c r="A30" s="85"/>
      <c r="B30" s="67"/>
      <c r="C30" s="84"/>
      <c r="D30" s="67"/>
      <c r="E30" s="67"/>
      <c r="F30" s="67"/>
      <c r="G30" s="67"/>
      <c r="H30" s="67"/>
    </row>
    <row r="31" spans="1:8" ht="72" customHeight="1">
      <c r="A31" s="86"/>
      <c r="B31" s="67"/>
      <c r="C31" s="67"/>
      <c r="D31" s="67"/>
      <c r="E31" s="67"/>
      <c r="F31" s="67"/>
      <c r="G31" s="67"/>
      <c r="H31" s="67"/>
    </row>
    <row r="32" spans="1:8" ht="4" customHeight="1">
      <c r="A32" s="67"/>
      <c r="B32" s="67"/>
      <c r="C32" s="67"/>
      <c r="D32" s="67"/>
      <c r="E32" s="67"/>
      <c r="F32" s="67"/>
      <c r="G32" s="67"/>
      <c r="H32" s="67"/>
    </row>
    <row r="33" spans="1:8" ht="18" customHeight="1">
      <c r="A33" s="85"/>
      <c r="B33" s="67"/>
      <c r="C33" s="84"/>
      <c r="D33" s="67"/>
      <c r="E33" s="67"/>
      <c r="F33" s="67"/>
      <c r="G33" s="67"/>
      <c r="H33" s="67"/>
    </row>
    <row r="34" spans="1:8" ht="96" customHeight="1">
      <c r="A34" s="86"/>
      <c r="B34" s="67"/>
      <c r="C34" s="67"/>
      <c r="D34" s="67"/>
      <c r="E34" s="67"/>
      <c r="F34" s="67"/>
      <c r="G34" s="67"/>
      <c r="H34" s="67"/>
    </row>
    <row r="35" spans="1:8" ht="4" customHeight="1">
      <c r="A35" s="67"/>
      <c r="B35" s="67"/>
      <c r="C35" s="67"/>
      <c r="D35" s="67"/>
      <c r="E35" s="67"/>
      <c r="F35" s="67"/>
      <c r="G35" s="67"/>
      <c r="H35" s="67"/>
    </row>
    <row r="36" spans="1:8" ht="18" customHeight="1">
      <c r="A36" s="85"/>
      <c r="B36" s="67"/>
      <c r="C36" s="84"/>
      <c r="D36" s="67"/>
      <c r="E36" s="67"/>
      <c r="F36" s="67"/>
      <c r="G36" s="67"/>
      <c r="H36" s="67"/>
    </row>
    <row r="37" spans="1:8" ht="48" customHeight="1">
      <c r="A37" s="86"/>
      <c r="B37" s="67"/>
      <c r="C37" s="67"/>
      <c r="D37" s="67"/>
      <c r="E37" s="67"/>
      <c r="F37" s="67"/>
      <c r="G37" s="67"/>
      <c r="H37" s="67"/>
    </row>
    <row r="38" spans="1:8" ht="4" customHeight="1">
      <c r="A38" s="67"/>
      <c r="B38" s="67"/>
      <c r="C38" s="67"/>
      <c r="D38" s="67"/>
      <c r="E38" s="67"/>
      <c r="F38" s="67"/>
      <c r="G38" s="67"/>
      <c r="H38" s="67"/>
    </row>
    <row r="39" spans="1:8" ht="6" customHeight="1">
      <c r="A39" s="67"/>
      <c r="B39" s="67"/>
      <c r="C39" s="67"/>
      <c r="D39" s="67"/>
      <c r="E39" s="67"/>
      <c r="F39" s="67"/>
      <c r="G39" s="67"/>
      <c r="H39" s="67"/>
    </row>
    <row r="40" spans="1:8" ht="22" customHeight="1">
      <c r="A40" s="84"/>
      <c r="B40" s="67"/>
      <c r="C40" s="67"/>
      <c r="D40" s="67"/>
      <c r="E40" s="67"/>
      <c r="F40" s="67"/>
      <c r="G40" s="67"/>
      <c r="H40" s="67"/>
    </row>
    <row r="41" spans="1:8" ht="18" customHeight="1">
      <c r="A41" s="85"/>
      <c r="B41" s="85"/>
      <c r="C41" s="85"/>
      <c r="D41" s="67"/>
      <c r="E41" s="67"/>
      <c r="F41" s="67"/>
      <c r="G41" s="85"/>
      <c r="H41" s="85"/>
    </row>
    <row r="42" spans="1:8" ht="18" customHeight="1">
      <c r="A42" s="84"/>
      <c r="B42" s="84"/>
      <c r="C42" s="84"/>
      <c r="D42" s="67"/>
      <c r="E42" s="67"/>
      <c r="F42" s="67"/>
      <c r="G42" s="85"/>
      <c r="H42" s="85"/>
    </row>
    <row r="43" spans="1:8" ht="18" customHeight="1">
      <c r="A43" s="84"/>
      <c r="B43" s="84"/>
      <c r="C43" s="84"/>
      <c r="D43" s="67"/>
      <c r="E43" s="67"/>
      <c r="F43" s="67"/>
      <c r="G43" s="85"/>
      <c r="H43" s="85"/>
    </row>
    <row r="44" spans="1:8" ht="18" customHeight="1">
      <c r="A44" s="84"/>
      <c r="B44" s="84"/>
      <c r="C44" s="84"/>
      <c r="D44" s="67"/>
      <c r="E44" s="67"/>
      <c r="F44" s="67"/>
      <c r="G44" s="85"/>
      <c r="H44" s="85"/>
    </row>
    <row r="45" spans="1:8" ht="18" customHeight="1">
      <c r="A45" s="84"/>
      <c r="B45" s="84"/>
      <c r="C45" s="84"/>
      <c r="D45" s="67"/>
      <c r="E45" s="67"/>
      <c r="F45" s="67"/>
      <c r="G45" s="85"/>
      <c r="H45" s="85"/>
    </row>
    <row r="46" spans="1:8" ht="18" customHeight="1">
      <c r="A46" s="84"/>
      <c r="B46" s="84"/>
      <c r="C46" s="84"/>
      <c r="D46" s="67"/>
      <c r="E46" s="67"/>
      <c r="F46" s="67"/>
      <c r="G46" s="85"/>
      <c r="H46" s="85"/>
    </row>
    <row r="47" spans="1:8" ht="18" customHeight="1">
      <c r="A47" s="84"/>
      <c r="B47" s="84"/>
      <c r="C47" s="84"/>
      <c r="D47" s="67"/>
      <c r="E47" s="67"/>
      <c r="F47" s="67"/>
      <c r="G47" s="85"/>
      <c r="H47" s="85"/>
    </row>
    <row r="48" spans="1:8" ht="6" customHeight="1">
      <c r="A48" s="67"/>
      <c r="B48" s="67"/>
      <c r="C48" s="67"/>
      <c r="D48" s="67"/>
      <c r="E48" s="67"/>
      <c r="F48" s="67"/>
      <c r="G48" s="67"/>
      <c r="H48" s="67"/>
    </row>
    <row r="49" spans="1:8" ht="22" customHeight="1">
      <c r="A49" s="84"/>
      <c r="B49" s="67"/>
      <c r="C49" s="67"/>
      <c r="D49" s="67"/>
      <c r="E49" s="67"/>
      <c r="F49" s="67"/>
      <c r="G49" s="67"/>
      <c r="H49" s="67"/>
    </row>
    <row r="50" spans="1:8" ht="18" customHeight="1">
      <c r="A50" s="85"/>
      <c r="B50" s="85"/>
      <c r="C50" s="85"/>
      <c r="D50" s="67"/>
      <c r="E50" s="67"/>
      <c r="F50" s="67"/>
      <c r="G50" s="85"/>
      <c r="H50" s="85"/>
    </row>
    <row r="51" spans="1:8" ht="18" customHeight="1">
      <c r="A51" s="84"/>
      <c r="B51" s="84"/>
      <c r="C51" s="84"/>
      <c r="D51" s="67"/>
      <c r="E51" s="67"/>
      <c r="F51" s="67"/>
      <c r="G51" s="85"/>
      <c r="H51" s="85"/>
    </row>
    <row r="52" spans="1:8" ht="18" customHeight="1">
      <c r="A52" s="84"/>
      <c r="B52" s="84"/>
      <c r="C52" s="84"/>
      <c r="D52" s="67"/>
      <c r="E52" s="67"/>
      <c r="F52" s="67"/>
      <c r="G52" s="85"/>
      <c r="H52" s="85"/>
    </row>
    <row r="53" spans="1:8" ht="18" customHeight="1">
      <c r="A53" s="84"/>
      <c r="B53" s="84"/>
      <c r="C53" s="84"/>
      <c r="D53" s="67"/>
      <c r="E53" s="67"/>
      <c r="F53" s="67"/>
      <c r="G53" s="85"/>
      <c r="H53" s="85"/>
    </row>
    <row r="54" spans="1:8" ht="18" customHeight="1">
      <c r="A54" s="84"/>
      <c r="B54" s="84"/>
      <c r="C54" s="84"/>
      <c r="D54" s="67"/>
      <c r="E54" s="67"/>
      <c r="F54" s="67"/>
      <c r="G54" s="85"/>
      <c r="H54" s="85"/>
    </row>
    <row r="55" spans="1:8" ht="18" customHeight="1">
      <c r="A55" s="84"/>
      <c r="B55" s="84"/>
      <c r="C55" s="84"/>
      <c r="D55" s="67"/>
      <c r="E55" s="67"/>
      <c r="F55" s="67"/>
      <c r="G55" s="85"/>
      <c r="H55" s="85"/>
    </row>
    <row r="56" spans="1:8" ht="18" customHeight="1">
      <c r="A56" s="84"/>
      <c r="B56" s="84"/>
      <c r="C56" s="84"/>
      <c r="D56" s="67"/>
      <c r="E56" s="67"/>
      <c r="F56" s="67"/>
      <c r="G56" s="85"/>
      <c r="H56" s="85"/>
    </row>
    <row r="57" spans="1:8" ht="18" customHeight="1">
      <c r="A57" s="84"/>
      <c r="B57" s="84"/>
      <c r="C57" s="84"/>
      <c r="D57" s="67"/>
      <c r="E57" s="67"/>
      <c r="F57" s="67"/>
      <c r="G57" s="85"/>
      <c r="H57" s="85"/>
    </row>
    <row r="58" spans="1:8" ht="18" customHeight="1">
      <c r="A58" s="84"/>
      <c r="B58" s="84"/>
      <c r="C58" s="84"/>
      <c r="D58" s="67"/>
      <c r="E58" s="67"/>
      <c r="F58" s="67"/>
      <c r="G58" s="85"/>
      <c r="H58" s="85"/>
    </row>
    <row r="59" spans="1:8" ht="18" customHeight="1">
      <c r="A59" s="84"/>
      <c r="B59" s="84"/>
      <c r="C59" s="84"/>
      <c r="D59" s="67"/>
      <c r="E59" s="67"/>
      <c r="F59" s="67"/>
      <c r="G59" s="85"/>
      <c r="H59" s="85"/>
    </row>
    <row r="60" spans="1:8" ht="18" customHeight="1">
      <c r="A60" s="84"/>
      <c r="B60" s="84"/>
      <c r="C60" s="84"/>
      <c r="D60" s="67"/>
      <c r="E60" s="67"/>
      <c r="F60" s="67"/>
      <c r="G60" s="85"/>
      <c r="H60" s="85"/>
    </row>
    <row r="61" spans="1:8" ht="18" customHeight="1">
      <c r="A61" s="84"/>
      <c r="B61" s="84"/>
      <c r="C61" s="84"/>
      <c r="D61" s="67"/>
      <c r="E61" s="67"/>
      <c r="F61" s="67"/>
      <c r="G61" s="85"/>
      <c r="H61" s="85"/>
    </row>
    <row r="62" spans="1:8" ht="18" customHeight="1">
      <c r="A62" s="84"/>
      <c r="B62" s="84"/>
      <c r="C62" s="84"/>
      <c r="D62" s="67"/>
      <c r="E62" s="67"/>
      <c r="F62" s="67"/>
      <c r="G62" s="85"/>
      <c r="H62" s="85"/>
    </row>
    <row r="63" spans="1:8" ht="18" customHeight="1">
      <c r="A63" s="84"/>
      <c r="B63" s="84"/>
      <c r="C63" s="84"/>
      <c r="D63" s="67"/>
      <c r="E63" s="67"/>
      <c r="F63" s="67"/>
      <c r="G63" s="85"/>
      <c r="H63" s="85"/>
    </row>
    <row r="64" spans="1:8" ht="18" customHeight="1">
      <c r="A64" s="84"/>
      <c r="B64" s="84"/>
      <c r="C64" s="84"/>
      <c r="D64" s="67"/>
      <c r="E64" s="67"/>
      <c r="F64" s="67"/>
      <c r="G64" s="85"/>
      <c r="H64" s="85"/>
    </row>
    <row r="65" spans="1:8" ht="6" customHeight="1">
      <c r="A65" s="67"/>
      <c r="B65" s="67"/>
      <c r="C65" s="67"/>
      <c r="D65" s="67"/>
      <c r="E65" s="67"/>
      <c r="F65" s="67"/>
      <c r="G65" s="67"/>
      <c r="H65" s="67"/>
    </row>
    <row r="66" spans="1:8" ht="22" customHeight="1">
      <c r="A66" s="84"/>
      <c r="B66" s="67"/>
      <c r="C66" s="67"/>
      <c r="D66" s="67"/>
      <c r="E66" s="67"/>
      <c r="F66" s="67"/>
      <c r="G66" s="67"/>
      <c r="H66" s="67"/>
    </row>
    <row r="67" spans="1:8" ht="18" customHeight="1">
      <c r="A67" s="85"/>
      <c r="B67" s="85"/>
      <c r="C67" s="85"/>
      <c r="D67" s="67"/>
      <c r="E67" s="67"/>
      <c r="F67" s="67"/>
      <c r="G67" s="85"/>
      <c r="H67" s="85"/>
    </row>
    <row r="68" spans="1:8" ht="18" customHeight="1">
      <c r="A68" s="84"/>
      <c r="B68" s="84"/>
      <c r="C68" s="84"/>
      <c r="D68" s="67"/>
      <c r="E68" s="67"/>
      <c r="F68" s="67"/>
      <c r="G68" s="85"/>
      <c r="H68" s="85"/>
    </row>
    <row r="69" spans="1:8" ht="18" customHeight="1">
      <c r="A69" s="84"/>
      <c r="B69" s="84"/>
      <c r="C69" s="84"/>
      <c r="D69" s="67"/>
      <c r="E69" s="67"/>
      <c r="F69" s="67"/>
      <c r="G69" s="85"/>
      <c r="H69" s="85"/>
    </row>
    <row r="70" spans="1:8" ht="18" customHeight="1">
      <c r="A70" s="84"/>
      <c r="B70" s="84"/>
      <c r="C70" s="84"/>
      <c r="D70" s="67"/>
      <c r="E70" s="67"/>
      <c r="F70" s="67"/>
      <c r="G70" s="85"/>
      <c r="H70" s="85"/>
    </row>
    <row r="71" spans="1:8" ht="18" customHeight="1">
      <c r="A71" s="84"/>
      <c r="B71" s="84"/>
      <c r="C71" s="84"/>
      <c r="D71" s="67"/>
      <c r="E71" s="67"/>
      <c r="F71" s="67"/>
      <c r="G71" s="85"/>
      <c r="H71" s="85"/>
    </row>
    <row r="72" spans="1:8" ht="18" customHeight="1">
      <c r="A72" s="84"/>
      <c r="B72" s="84"/>
      <c r="C72" s="84"/>
      <c r="D72" s="67"/>
      <c r="E72" s="67"/>
      <c r="F72" s="67"/>
      <c r="G72" s="85"/>
      <c r="H72" s="85"/>
    </row>
    <row r="73" spans="1:8" ht="18" customHeight="1">
      <c r="A73" s="84"/>
      <c r="B73" s="84"/>
      <c r="C73" s="84"/>
      <c r="D73" s="67"/>
      <c r="E73" s="67"/>
      <c r="F73" s="67"/>
      <c r="G73" s="85"/>
      <c r="H73" s="85"/>
    </row>
    <row r="74" spans="1:8" ht="18" customHeight="1">
      <c r="A74" s="84"/>
      <c r="B74" s="84"/>
      <c r="C74" s="84"/>
      <c r="D74" s="67"/>
      <c r="E74" s="67"/>
      <c r="F74" s="67"/>
      <c r="G74" s="85"/>
      <c r="H74" s="85"/>
    </row>
    <row r="75" spans="1:8" ht="18" customHeight="1">
      <c r="A75" s="84"/>
      <c r="B75" s="84"/>
      <c r="C75" s="84"/>
      <c r="D75" s="67"/>
      <c r="E75" s="67"/>
      <c r="F75" s="67"/>
      <c r="G75" s="85"/>
      <c r="H75" s="85"/>
    </row>
    <row r="76" spans="1:8" ht="18" customHeight="1">
      <c r="A76" s="84"/>
      <c r="B76" s="84"/>
      <c r="C76" s="84"/>
      <c r="D76" s="67"/>
      <c r="E76" s="67"/>
      <c r="F76" s="67"/>
      <c r="G76" s="85"/>
      <c r="H76" s="85"/>
    </row>
    <row r="77" spans="1:8" ht="18" customHeight="1">
      <c r="A77" s="84"/>
      <c r="B77" s="84"/>
      <c r="C77" s="84"/>
      <c r="D77" s="67"/>
      <c r="E77" s="67"/>
      <c r="F77" s="67"/>
      <c r="G77" s="85"/>
      <c r="H77" s="85"/>
    </row>
    <row r="78" spans="1:8" ht="18" customHeight="1">
      <c r="A78" s="84"/>
      <c r="B78" s="84"/>
      <c r="C78" s="84"/>
      <c r="D78" s="67"/>
      <c r="E78" s="67"/>
      <c r="F78" s="67"/>
      <c r="G78" s="85"/>
      <c r="H78" s="85"/>
    </row>
    <row r="79" spans="1:8" ht="18" customHeight="1">
      <c r="A79" s="84"/>
      <c r="B79" s="84"/>
      <c r="C79" s="84"/>
      <c r="D79" s="67"/>
      <c r="E79" s="67"/>
      <c r="F79" s="67"/>
      <c r="G79" s="85"/>
      <c r="H79" s="85"/>
    </row>
    <row r="80" spans="1:8" ht="18" customHeight="1">
      <c r="A80" s="84"/>
      <c r="B80" s="84"/>
      <c r="C80" s="84"/>
      <c r="D80" s="67"/>
      <c r="E80" s="67"/>
      <c r="F80" s="67"/>
      <c r="G80" s="85"/>
      <c r="H80" s="85"/>
    </row>
    <row r="81" spans="1:8" ht="18" customHeight="1">
      <c r="A81" s="84"/>
      <c r="B81" s="84"/>
      <c r="C81" s="84"/>
      <c r="D81" s="67"/>
      <c r="E81" s="67"/>
      <c r="F81" s="67"/>
      <c r="G81" s="85"/>
      <c r="H81" s="85"/>
    </row>
    <row r="82" spans="1:8" ht="18" customHeight="1">
      <c r="A82" s="84"/>
      <c r="B82" s="84"/>
      <c r="C82" s="84"/>
      <c r="D82" s="67"/>
      <c r="E82" s="67"/>
      <c r="F82" s="67"/>
      <c r="G82" s="85"/>
      <c r="H82" s="85"/>
    </row>
    <row r="83" spans="1:8" ht="18" customHeight="1">
      <c r="A83" s="84"/>
      <c r="B83" s="84"/>
      <c r="C83" s="84"/>
      <c r="D83" s="67"/>
      <c r="E83" s="67"/>
      <c r="F83" s="67"/>
      <c r="G83" s="85"/>
      <c r="H83" s="85"/>
    </row>
    <row r="84" spans="1:8" ht="18" customHeight="1">
      <c r="A84" s="84"/>
      <c r="B84" s="84"/>
      <c r="C84" s="84"/>
      <c r="D84" s="67"/>
      <c r="E84" s="67"/>
      <c r="F84" s="67"/>
      <c r="G84" s="85"/>
      <c r="H84" s="85"/>
    </row>
    <row r="85" spans="1:8" ht="18" customHeight="1">
      <c r="A85" s="84"/>
      <c r="B85" s="84"/>
      <c r="C85" s="84"/>
      <c r="D85" s="67"/>
      <c r="E85" s="67"/>
      <c r="F85" s="67"/>
      <c r="G85" s="85"/>
      <c r="H85" s="85"/>
    </row>
    <row r="86" spans="1:8" ht="18" customHeight="1">
      <c r="A86" s="84"/>
      <c r="B86" s="84"/>
      <c r="C86" s="84"/>
      <c r="D86" s="67"/>
      <c r="E86" s="67"/>
      <c r="F86" s="67"/>
      <c r="G86" s="85"/>
      <c r="H86" s="85"/>
    </row>
    <row r="87" spans="1:8" ht="18" customHeight="1">
      <c r="A87" s="84"/>
      <c r="B87" s="84"/>
      <c r="C87" s="84"/>
      <c r="D87" s="67"/>
      <c r="E87" s="67"/>
      <c r="F87" s="67"/>
      <c r="G87" s="85"/>
      <c r="H87" s="85"/>
    </row>
    <row r="88" spans="1:8" ht="18" customHeight="1">
      <c r="A88" s="84"/>
      <c r="B88" s="84"/>
      <c r="C88" s="84"/>
      <c r="D88" s="67"/>
      <c r="E88" s="67"/>
      <c r="F88" s="67"/>
      <c r="G88" s="85"/>
      <c r="H88" s="85"/>
    </row>
    <row r="89" spans="1:8" ht="18" customHeight="1">
      <c r="A89" s="84"/>
      <c r="B89" s="84"/>
      <c r="C89" s="84"/>
      <c r="D89" s="67"/>
      <c r="E89" s="67"/>
      <c r="F89" s="67"/>
      <c r="G89" s="85"/>
      <c r="H89" s="85"/>
    </row>
    <row r="90" spans="1:8" ht="18" customHeight="1">
      <c r="A90" s="84"/>
      <c r="B90" s="84"/>
      <c r="C90" s="84"/>
      <c r="D90" s="67"/>
      <c r="E90" s="67"/>
      <c r="F90" s="67"/>
      <c r="G90" s="85"/>
      <c r="H90" s="85"/>
    </row>
    <row r="91" spans="1:8" ht="18" customHeight="1">
      <c r="A91" s="84"/>
      <c r="B91" s="84"/>
      <c r="C91" s="84"/>
      <c r="D91" s="67"/>
      <c r="E91" s="67"/>
      <c r="F91" s="67"/>
      <c r="G91" s="85"/>
      <c r="H91" s="85"/>
    </row>
    <row r="92" spans="1:8" ht="18" customHeight="1">
      <c r="A92" s="84"/>
      <c r="B92" s="84"/>
      <c r="C92" s="84"/>
      <c r="D92" s="67"/>
      <c r="E92" s="67"/>
      <c r="F92" s="67"/>
      <c r="G92" s="85"/>
      <c r="H92" s="85"/>
    </row>
    <row r="93" spans="1:8" ht="18" customHeight="1">
      <c r="A93" s="84"/>
      <c r="B93" s="84"/>
      <c r="C93" s="84"/>
      <c r="D93" s="67"/>
      <c r="E93" s="67"/>
      <c r="F93" s="67"/>
      <c r="G93" s="85"/>
      <c r="H93" s="85"/>
    </row>
    <row r="94" spans="1:8" ht="18" customHeight="1">
      <c r="A94" s="84"/>
      <c r="B94" s="84"/>
      <c r="C94" s="84"/>
      <c r="D94" s="67"/>
      <c r="E94" s="67"/>
      <c r="F94" s="67"/>
      <c r="G94" s="85"/>
      <c r="H94" s="85"/>
    </row>
    <row r="95" spans="1:8" ht="6" customHeight="1">
      <c r="A95" s="67"/>
      <c r="B95" s="67"/>
      <c r="C95" s="67"/>
      <c r="D95" s="67"/>
      <c r="E95" s="67"/>
      <c r="F95" s="67"/>
      <c r="G95" s="67"/>
      <c r="H95" s="67"/>
    </row>
    <row r="96" spans="1:8" ht="22" customHeight="1">
      <c r="A96" s="84"/>
      <c r="B96" s="67"/>
      <c r="C96" s="67"/>
      <c r="D96" s="67"/>
      <c r="E96" s="67"/>
      <c r="F96" s="67"/>
      <c r="G96" s="67"/>
      <c r="H96" s="67"/>
    </row>
    <row r="97" spans="1:8" ht="18" customHeight="1">
      <c r="A97" s="85"/>
      <c r="B97" s="67"/>
      <c r="C97" s="84"/>
      <c r="D97" s="84"/>
      <c r="E97" s="67"/>
      <c r="F97" s="67"/>
      <c r="G97" s="67"/>
      <c r="H97" s="67"/>
    </row>
    <row r="98" spans="1:8" ht="18" customHeight="1">
      <c r="A98" s="85"/>
      <c r="B98" s="67"/>
      <c r="C98" s="84"/>
      <c r="D98" s="84"/>
      <c r="E98" s="67"/>
      <c r="F98" s="67"/>
      <c r="G98" s="67"/>
      <c r="H98" s="67"/>
    </row>
    <row r="99" spans="1:8" ht="18" customHeight="1">
      <c r="A99" s="85"/>
      <c r="B99" s="67"/>
      <c r="C99" s="84"/>
      <c r="D99" s="84"/>
      <c r="E99" s="67"/>
      <c r="F99" s="67"/>
      <c r="G99" s="67"/>
      <c r="H99" s="67"/>
    </row>
    <row r="100" spans="1:8" ht="18" customHeight="1">
      <c r="A100" s="85"/>
      <c r="B100" s="67"/>
      <c r="C100" s="84"/>
      <c r="D100" s="84"/>
      <c r="E100" s="67"/>
      <c r="F100" s="67"/>
      <c r="G100" s="67"/>
      <c r="H100" s="67"/>
    </row>
    <row r="101" spans="1:8" ht="18" customHeight="1">
      <c r="A101" s="85"/>
      <c r="B101" s="67"/>
      <c r="C101" s="84"/>
      <c r="D101" s="84"/>
      <c r="E101" s="67"/>
      <c r="F101" s="67"/>
      <c r="G101" s="67"/>
      <c r="H101" s="67"/>
    </row>
    <row r="102" spans="1:8" ht="6" customHeight="1">
      <c r="A102" s="67"/>
      <c r="B102" s="67"/>
      <c r="C102" s="67"/>
      <c r="D102" s="67"/>
      <c r="E102" s="67"/>
      <c r="F102" s="67"/>
      <c r="G102" s="67"/>
      <c r="H102" s="67"/>
    </row>
    <row r="103" spans="1:8" ht="22" customHeight="1">
      <c r="A103" s="84"/>
      <c r="B103" s="67"/>
      <c r="C103" s="67"/>
      <c r="D103" s="67"/>
      <c r="E103" s="67"/>
      <c r="F103" s="67"/>
      <c r="G103" s="67"/>
      <c r="H103" s="67"/>
    </row>
    <row r="104" spans="1:8" ht="20" customHeight="1">
      <c r="A104" s="84"/>
      <c r="B104" s="67"/>
      <c r="C104" s="67"/>
      <c r="D104" s="67"/>
      <c r="E104" s="67"/>
      <c r="F104" s="67"/>
      <c r="G104" s="67"/>
      <c r="H104" s="67"/>
    </row>
    <row r="105" spans="1:8" ht="40" customHeight="1">
      <c r="A105" s="86"/>
      <c r="B105" s="67"/>
      <c r="C105" s="67"/>
      <c r="D105" s="67"/>
      <c r="E105" s="67"/>
      <c r="F105" s="67"/>
      <c r="G105" s="67"/>
      <c r="H105" s="67"/>
    </row>
    <row r="106" spans="1:8" ht="3" customHeight="1">
      <c r="A106" s="67"/>
      <c r="B106" s="67"/>
      <c r="C106" s="67"/>
      <c r="D106" s="67"/>
      <c r="E106" s="67"/>
      <c r="F106" s="67"/>
      <c r="G106" s="67"/>
      <c r="H106" s="67"/>
    </row>
    <row r="107" spans="1:8" ht="20" customHeight="1">
      <c r="A107" s="84"/>
      <c r="B107" s="67"/>
      <c r="C107" s="67"/>
      <c r="D107" s="67"/>
      <c r="E107" s="67"/>
      <c r="F107" s="67"/>
      <c r="G107" s="67"/>
      <c r="H107" s="67"/>
    </row>
    <row r="108" spans="1:8" ht="40" customHeight="1">
      <c r="A108" s="86"/>
      <c r="B108" s="67"/>
      <c r="C108" s="67"/>
      <c r="D108" s="67"/>
      <c r="E108" s="67"/>
      <c r="F108" s="67"/>
      <c r="G108" s="67"/>
      <c r="H108" s="67"/>
    </row>
    <row r="109" spans="1:8" ht="3" customHeight="1">
      <c r="A109" s="67"/>
      <c r="B109" s="67"/>
      <c r="C109" s="67"/>
      <c r="D109" s="67"/>
      <c r="E109" s="67"/>
      <c r="F109" s="67"/>
      <c r="G109" s="67"/>
      <c r="H109" s="67"/>
    </row>
    <row r="110" spans="1:8" ht="20" customHeight="1">
      <c r="A110" s="84"/>
      <c r="B110" s="67"/>
      <c r="C110" s="67"/>
      <c r="D110" s="67"/>
      <c r="E110" s="67"/>
      <c r="F110" s="67"/>
      <c r="G110" s="67"/>
      <c r="H110" s="67"/>
    </row>
    <row r="111" spans="1:8" ht="80" customHeight="1">
      <c r="A111" s="86"/>
      <c r="B111" s="67"/>
      <c r="C111" s="67"/>
      <c r="D111" s="67"/>
      <c r="E111" s="67"/>
      <c r="F111" s="67"/>
      <c r="G111" s="67"/>
      <c r="H111" s="67"/>
    </row>
    <row r="112" spans="1:8" ht="3" customHeight="1">
      <c r="A112" s="67"/>
      <c r="B112" s="67"/>
      <c r="C112" s="67"/>
      <c r="D112" s="67"/>
      <c r="E112" s="67"/>
      <c r="F112" s="67"/>
      <c r="G112" s="67"/>
      <c r="H112" s="67"/>
    </row>
    <row r="113" spans="1:8" ht="20" customHeight="1">
      <c r="A113" s="84"/>
      <c r="B113" s="67"/>
      <c r="C113" s="67"/>
      <c r="D113" s="67"/>
      <c r="E113" s="67"/>
      <c r="F113" s="67"/>
      <c r="G113" s="67"/>
      <c r="H113" s="67"/>
    </row>
    <row r="114" spans="1:8" ht="96" customHeight="1">
      <c r="A114" s="86"/>
      <c r="B114" s="67"/>
      <c r="C114" s="67"/>
      <c r="D114" s="67"/>
      <c r="E114" s="67"/>
      <c r="F114" s="67"/>
      <c r="G114" s="67"/>
      <c r="H114" s="67"/>
    </row>
    <row r="115" spans="1:8" ht="3" customHeight="1">
      <c r="A115" s="67"/>
      <c r="B115" s="67"/>
      <c r="C115" s="67"/>
      <c r="D115" s="67"/>
      <c r="E115" s="67"/>
      <c r="F115" s="67"/>
      <c r="G115" s="67"/>
      <c r="H115" s="67"/>
    </row>
    <row r="116" spans="1:8" ht="20" customHeight="1">
      <c r="A116" s="84"/>
      <c r="B116" s="67"/>
      <c r="C116" s="67"/>
      <c r="D116" s="67"/>
      <c r="E116" s="67"/>
      <c r="F116" s="67"/>
      <c r="G116" s="67"/>
      <c r="H116" s="67"/>
    </row>
    <row r="117" spans="1:8" ht="96" customHeight="1">
      <c r="A117" s="86"/>
      <c r="B117" s="67"/>
      <c r="C117" s="67"/>
      <c r="D117" s="67"/>
      <c r="E117" s="67"/>
      <c r="F117" s="67"/>
      <c r="G117" s="67"/>
      <c r="H117" s="67"/>
    </row>
    <row r="118" spans="1:8" ht="3" customHeight="1">
      <c r="A118" s="67"/>
      <c r="B118" s="67"/>
      <c r="C118" s="67"/>
      <c r="D118" s="67"/>
      <c r="E118" s="67"/>
      <c r="F118" s="67"/>
      <c r="G118" s="67"/>
      <c r="H118" s="67"/>
    </row>
    <row r="119" spans="1:8" ht="20" customHeight="1">
      <c r="A119" s="84"/>
      <c r="B119" s="67"/>
      <c r="C119" s="67"/>
      <c r="D119" s="67"/>
      <c r="E119" s="67"/>
      <c r="F119" s="67"/>
      <c r="G119" s="67"/>
      <c r="H119" s="67"/>
    </row>
    <row r="120" spans="1:8" ht="40" customHeight="1">
      <c r="A120" s="86"/>
      <c r="B120" s="67"/>
      <c r="C120" s="67"/>
      <c r="D120" s="67"/>
      <c r="E120" s="67"/>
      <c r="F120" s="67"/>
      <c r="G120" s="67"/>
      <c r="H120" s="67"/>
    </row>
    <row r="121" spans="1:8" ht="3" customHeight="1">
      <c r="A121" s="67"/>
      <c r="B121" s="67"/>
      <c r="C121" s="67"/>
      <c r="D121" s="67"/>
      <c r="E121" s="67"/>
      <c r="F121" s="67"/>
      <c r="G121" s="67"/>
      <c r="H121" s="67"/>
    </row>
    <row r="122" spans="1:8" ht="6" customHeight="1">
      <c r="A122" s="67"/>
      <c r="B122" s="67"/>
      <c r="C122" s="67"/>
      <c r="D122" s="67"/>
      <c r="E122" s="67"/>
      <c r="F122" s="67"/>
      <c r="G122" s="67"/>
      <c r="H122" s="67"/>
    </row>
    <row r="123" spans="1:8" ht="22" customHeight="1">
      <c r="A123" s="84"/>
      <c r="B123" s="67"/>
      <c r="C123" s="67"/>
      <c r="D123" s="67"/>
      <c r="E123" s="67"/>
      <c r="F123" s="67"/>
      <c r="G123" s="67"/>
      <c r="H123" s="67"/>
    </row>
    <row r="124" spans="1:8" ht="22" customHeight="1">
      <c r="A124" s="84"/>
      <c r="B124" s="67"/>
      <c r="C124" s="67"/>
      <c r="D124" s="67"/>
      <c r="E124" s="67"/>
      <c r="F124" s="67"/>
      <c r="G124" s="67"/>
      <c r="H124" s="67"/>
    </row>
    <row r="125" spans="1:8" ht="22" customHeight="1">
      <c r="A125" s="84"/>
      <c r="B125" s="67"/>
      <c r="C125" s="67"/>
      <c r="D125" s="67"/>
      <c r="E125" s="67"/>
      <c r="F125" s="67"/>
      <c r="G125" s="67"/>
      <c r="H125" s="67"/>
    </row>
    <row r="126" spans="1:8" ht="22" customHeight="1">
      <c r="A126" s="84"/>
      <c r="B126" s="67"/>
      <c r="C126" s="67"/>
      <c r="D126" s="67"/>
      <c r="E126" s="67"/>
      <c r="F126" s="67"/>
      <c r="G126" s="67"/>
      <c r="H126" s="67"/>
    </row>
    <row r="127" spans="1:8" ht="22" customHeight="1">
      <c r="A127" s="84"/>
      <c r="B127" s="67"/>
      <c r="C127" s="67"/>
      <c r="D127" s="67"/>
      <c r="E127" s="67"/>
      <c r="F127" s="67"/>
      <c r="G127" s="67"/>
      <c r="H127" s="67"/>
    </row>
    <row r="128" spans="1:8" ht="22" customHeight="1">
      <c r="A128" s="84"/>
      <c r="B128" s="67"/>
      <c r="C128" s="67"/>
      <c r="D128" s="67"/>
      <c r="E128" s="67"/>
      <c r="F128" s="67"/>
      <c r="G128" s="67"/>
      <c r="H128" s="67"/>
    </row>
    <row r="129" spans="1:8" ht="22" customHeight="1">
      <c r="A129" s="84"/>
      <c r="B129" s="67"/>
      <c r="C129" s="67"/>
      <c r="D129" s="67"/>
      <c r="E129" s="67"/>
      <c r="F129" s="67"/>
      <c r="G129" s="67"/>
      <c r="H129" s="67"/>
    </row>
  </sheetData>
  <mergeCells count="24">
    <mergeCell ref="B21:C21"/>
    <mergeCell ref="D21:H21"/>
    <mergeCell ref="A16:H16"/>
    <mergeCell ref="B7:H7"/>
    <mergeCell ref="B17:C17"/>
    <mergeCell ref="D17:H17"/>
    <mergeCell ref="B19:C19"/>
    <mergeCell ref="B12:H12"/>
    <mergeCell ref="B11:H11"/>
    <mergeCell ref="D18:H18"/>
    <mergeCell ref="B8:H8"/>
    <mergeCell ref="B14:H14"/>
    <mergeCell ref="B13:H13"/>
    <mergeCell ref="B20:C20"/>
    <mergeCell ref="B10:H10"/>
    <mergeCell ref="D20:H20"/>
    <mergeCell ref="B9:H9"/>
    <mergeCell ref="D19:H19"/>
    <mergeCell ref="B6:H6"/>
    <mergeCell ref="A1:H1"/>
    <mergeCell ref="B18:C18"/>
    <mergeCell ref="B5:H5"/>
    <mergeCell ref="A2:H2"/>
    <mergeCell ref="A4:H4"/>
  </mergeCells>
  <phoneticPr fontId="58"/>
  <hyperlinks>
    <hyperlink ref="A7" location="①シンプル版!A1" display="①シンプル版" xr:uid="{00000000-0004-0000-0000-000001000000}"/>
    <hyperlink ref="A8" location="'①シンプル版（記入例）'!A1" display="①シンプル版（記入例）" xr:uid="{00000000-0004-0000-0000-000002000000}"/>
    <hyperlink ref="A9" location="②業務量計算版!A1" display="②業務量計算版" xr:uid="{00000000-0004-0000-0000-000003000000}"/>
    <hyperlink ref="A10" location="'②業務量計算版（記入例）'!A1" display="②業務量計算版（記入例）" xr:uid="{00000000-0004-0000-0000-000004000000}"/>
    <hyperlink ref="A11" location="③課題分析版!A1" display="③課題分析版" xr:uid="{00000000-0004-0000-0000-000005000000}"/>
    <hyperlink ref="A12" location="'③課題分析版（記入例）'!A1" display="③課題分析版（記入例）" xr:uid="{00000000-0004-0000-0000-000006000000}"/>
    <hyperlink ref="A13" location="'📊 スコアリング基準'!A1" display="📊 スコアリング基準" xr:uid="{00000000-0004-0000-0000-000007000000}"/>
    <hyperlink ref="A14" location="'📈 集計ダッシュボード'!A1" display="📈 集計ダッシュボード" xr:uid="{00000000-0004-0000-0000-000008000000}"/>
  </hyperlinks>
  <pageMargins left="0.75" right="0.75" top="1" bottom="1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2E75B6"/>
  </sheetPr>
  <dimension ref="A1:H61"/>
  <sheetViews>
    <sheetView workbookViewId="0">
      <selection sqref="A1:H1"/>
    </sheetView>
  </sheetViews>
  <sheetFormatPr defaultRowHeight="14.5"/>
  <cols>
    <col min="1" max="1" width="10" customWidth="1"/>
    <col min="2" max="2" width="24.26953125" bestFit="1" customWidth="1"/>
    <col min="3" max="4" width="20" customWidth="1"/>
    <col min="5" max="5" width="16" customWidth="1"/>
    <col min="6" max="6" width="20" customWidth="1"/>
    <col min="7" max="7" width="18" customWidth="1"/>
    <col min="8" max="8" width="14" customWidth="1"/>
  </cols>
  <sheetData>
    <row r="1" spans="1:8" ht="30" customHeight="1">
      <c r="A1" s="170" t="s">
        <v>286</v>
      </c>
      <c r="B1" s="121"/>
      <c r="C1" s="121"/>
      <c r="D1" s="121"/>
      <c r="E1" s="121"/>
      <c r="F1" s="121"/>
      <c r="G1" s="121"/>
      <c r="H1" s="122"/>
    </row>
    <row r="2" spans="1:8" ht="6" customHeight="1"/>
    <row r="3" spans="1:8" ht="22" customHeight="1">
      <c r="A3" s="172" t="s">
        <v>68</v>
      </c>
      <c r="B3" s="121"/>
      <c r="C3" s="121"/>
      <c r="D3" s="121"/>
      <c r="E3" s="121"/>
      <c r="F3" s="121"/>
      <c r="G3" s="121"/>
      <c r="H3" s="122"/>
    </row>
    <row r="4" spans="1:8" ht="18" customHeight="1">
      <c r="A4" s="171" t="s">
        <v>69</v>
      </c>
      <c r="B4" s="122"/>
      <c r="C4" s="169" t="s">
        <v>287</v>
      </c>
      <c r="D4" s="121"/>
      <c r="E4" s="121"/>
      <c r="F4" s="121"/>
      <c r="G4" s="121"/>
      <c r="H4" s="122"/>
    </row>
    <row r="5" spans="1:8" ht="54.5" customHeight="1">
      <c r="A5" s="139" t="s">
        <v>288</v>
      </c>
      <c r="B5" s="121"/>
      <c r="C5" s="121"/>
      <c r="D5" s="121"/>
      <c r="E5" s="121"/>
      <c r="F5" s="121"/>
      <c r="G5" s="121"/>
      <c r="H5" s="122"/>
    </row>
    <row r="6" spans="1:8" ht="4" customHeight="1"/>
    <row r="7" spans="1:8" ht="18" customHeight="1">
      <c r="A7" s="171" t="s">
        <v>72</v>
      </c>
      <c r="B7" s="122"/>
      <c r="C7" s="169" t="s">
        <v>73</v>
      </c>
      <c r="D7" s="121"/>
      <c r="E7" s="121"/>
      <c r="F7" s="121"/>
      <c r="G7" s="121"/>
      <c r="H7" s="122"/>
    </row>
    <row r="8" spans="1:8" ht="24" customHeight="1">
      <c r="A8" s="139" t="s">
        <v>164</v>
      </c>
      <c r="B8" s="121"/>
      <c r="C8" s="121"/>
      <c r="D8" s="121"/>
      <c r="E8" s="121"/>
      <c r="F8" s="121"/>
      <c r="G8" s="121"/>
      <c r="H8" s="122"/>
    </row>
    <row r="9" spans="1:8" ht="4" customHeight="1"/>
    <row r="10" spans="1:8" ht="18" customHeight="1">
      <c r="A10" s="171" t="s">
        <v>75</v>
      </c>
      <c r="B10" s="122"/>
      <c r="C10" s="169" t="s">
        <v>289</v>
      </c>
      <c r="D10" s="121"/>
      <c r="E10" s="121"/>
      <c r="F10" s="121"/>
      <c r="G10" s="121"/>
      <c r="H10" s="122"/>
    </row>
    <row r="11" spans="1:8" ht="109" customHeight="1">
      <c r="A11" s="139" t="s">
        <v>290</v>
      </c>
      <c r="B11" s="121"/>
      <c r="C11" s="121"/>
      <c r="D11" s="121"/>
      <c r="E11" s="121"/>
      <c r="F11" s="121"/>
      <c r="G11" s="121"/>
      <c r="H11" s="122"/>
    </row>
    <row r="12" spans="1:8" ht="4" customHeight="1"/>
    <row r="13" spans="1:8" ht="18" customHeight="1">
      <c r="A13" s="171" t="s">
        <v>77</v>
      </c>
      <c r="B13" s="122"/>
      <c r="C13" s="169" t="s">
        <v>291</v>
      </c>
      <c r="D13" s="121"/>
      <c r="E13" s="121"/>
      <c r="F13" s="121"/>
      <c r="G13" s="121"/>
      <c r="H13" s="122"/>
    </row>
    <row r="14" spans="1:8" ht="76" customHeight="1">
      <c r="A14" s="139" t="s">
        <v>292</v>
      </c>
      <c r="B14" s="121"/>
      <c r="C14" s="121"/>
      <c r="D14" s="121"/>
      <c r="E14" s="121"/>
      <c r="F14" s="121"/>
      <c r="G14" s="121"/>
      <c r="H14" s="122"/>
    </row>
    <row r="15" spans="1:8" ht="4" customHeight="1"/>
    <row r="16" spans="1:8" ht="18" customHeight="1">
      <c r="A16" s="171" t="s">
        <v>169</v>
      </c>
      <c r="B16" s="122"/>
      <c r="C16" s="169" t="s">
        <v>293</v>
      </c>
      <c r="D16" s="121"/>
      <c r="E16" s="121"/>
      <c r="F16" s="121"/>
      <c r="G16" s="121"/>
      <c r="H16" s="122"/>
    </row>
    <row r="17" spans="1:8" ht="127" customHeight="1">
      <c r="A17" s="139" t="s">
        <v>294</v>
      </c>
      <c r="B17" s="121"/>
      <c r="C17" s="121"/>
      <c r="D17" s="121"/>
      <c r="E17" s="121"/>
      <c r="F17" s="121"/>
      <c r="G17" s="121"/>
      <c r="H17" s="122"/>
    </row>
    <row r="18" spans="1:8" ht="4" customHeight="1"/>
    <row r="19" spans="1:8" ht="18" customHeight="1">
      <c r="A19" s="171" t="s">
        <v>295</v>
      </c>
      <c r="B19" s="122"/>
      <c r="C19" s="169" t="s">
        <v>296</v>
      </c>
      <c r="D19" s="121"/>
      <c r="E19" s="121"/>
      <c r="F19" s="121"/>
      <c r="G19" s="121"/>
      <c r="H19" s="122"/>
    </row>
    <row r="20" spans="1:8" ht="72" customHeight="1">
      <c r="A20" s="139" t="s">
        <v>297</v>
      </c>
      <c r="B20" s="121"/>
      <c r="C20" s="121"/>
      <c r="D20" s="121"/>
      <c r="E20" s="121"/>
      <c r="F20" s="121"/>
      <c r="G20" s="121"/>
      <c r="H20" s="122"/>
    </row>
    <row r="21" spans="1:8" ht="4" customHeight="1"/>
    <row r="22" spans="1:8" ht="18" customHeight="1">
      <c r="A22" s="171" t="s">
        <v>298</v>
      </c>
      <c r="B22" s="122"/>
      <c r="C22" s="169" t="s">
        <v>299</v>
      </c>
      <c r="D22" s="121"/>
      <c r="E22" s="121"/>
      <c r="F22" s="121"/>
      <c r="G22" s="121"/>
      <c r="H22" s="122"/>
    </row>
    <row r="23" spans="1:8" ht="72" customHeight="1">
      <c r="A23" s="139" t="s">
        <v>300</v>
      </c>
      <c r="B23" s="121"/>
      <c r="C23" s="121"/>
      <c r="D23" s="121"/>
      <c r="E23" s="121"/>
      <c r="F23" s="121"/>
      <c r="G23" s="121"/>
      <c r="H23" s="122"/>
    </row>
    <row r="24" spans="1:8" ht="4" customHeight="1"/>
    <row r="25" spans="1:8" ht="6" customHeight="1"/>
    <row r="26" spans="1:8" ht="22" customHeight="1">
      <c r="A26" s="172" t="s">
        <v>80</v>
      </c>
      <c r="B26" s="121"/>
      <c r="C26" s="121"/>
      <c r="D26" s="121"/>
      <c r="E26" s="121"/>
      <c r="F26" s="121"/>
      <c r="G26" s="121"/>
      <c r="H26" s="122"/>
    </row>
    <row r="27" spans="1:8" ht="18" customHeight="1">
      <c r="A27" s="100" t="s">
        <v>81</v>
      </c>
      <c r="B27" s="100" t="s">
        <v>82</v>
      </c>
      <c r="C27" s="173" t="s">
        <v>83</v>
      </c>
      <c r="D27" s="121"/>
      <c r="E27" s="121"/>
      <c r="F27" s="122"/>
      <c r="G27" s="100" t="s">
        <v>84</v>
      </c>
      <c r="H27" s="100" t="s">
        <v>85</v>
      </c>
    </row>
    <row r="28" spans="1:8" ht="18" customHeight="1">
      <c r="A28" s="88" t="s">
        <v>86</v>
      </c>
      <c r="B28" s="88" t="s">
        <v>38</v>
      </c>
      <c r="C28" s="138" t="s">
        <v>87</v>
      </c>
      <c r="D28" s="121"/>
      <c r="E28" s="121"/>
      <c r="F28" s="122"/>
      <c r="G28" s="89" t="s">
        <v>88</v>
      </c>
      <c r="H28" s="90" t="s">
        <v>89</v>
      </c>
    </row>
    <row r="29" spans="1:8" ht="18" customHeight="1">
      <c r="A29" s="91" t="s">
        <v>90</v>
      </c>
      <c r="B29" s="91" t="s">
        <v>205</v>
      </c>
      <c r="C29" s="143" t="s">
        <v>301</v>
      </c>
      <c r="D29" s="121"/>
      <c r="E29" s="121"/>
      <c r="F29" s="122"/>
      <c r="G29" s="94" t="s">
        <v>97</v>
      </c>
      <c r="H29" s="93" t="s">
        <v>93</v>
      </c>
    </row>
    <row r="30" spans="1:8" ht="18" customHeight="1">
      <c r="A30" s="88" t="s">
        <v>94</v>
      </c>
      <c r="B30" s="88" t="s">
        <v>206</v>
      </c>
      <c r="C30" s="138" t="s">
        <v>302</v>
      </c>
      <c r="D30" s="121"/>
      <c r="E30" s="121"/>
      <c r="F30" s="122"/>
      <c r="G30" s="92" t="s">
        <v>92</v>
      </c>
      <c r="H30" s="90" t="s">
        <v>93</v>
      </c>
    </row>
    <row r="31" spans="1:8" ht="18" customHeight="1">
      <c r="A31" s="91" t="s">
        <v>98</v>
      </c>
      <c r="B31" s="91" t="s">
        <v>119</v>
      </c>
      <c r="C31" s="143" t="s">
        <v>303</v>
      </c>
      <c r="D31" s="121"/>
      <c r="E31" s="121"/>
      <c r="F31" s="122"/>
      <c r="G31" s="94" t="s">
        <v>97</v>
      </c>
      <c r="H31" s="93" t="s">
        <v>93</v>
      </c>
    </row>
    <row r="32" spans="1:8" ht="18" customHeight="1">
      <c r="A32" s="88" t="s">
        <v>100</v>
      </c>
      <c r="B32" s="88" t="s">
        <v>120</v>
      </c>
      <c r="C32" s="138" t="s">
        <v>304</v>
      </c>
      <c r="D32" s="121"/>
      <c r="E32" s="121"/>
      <c r="F32" s="122"/>
      <c r="G32" s="94" t="s">
        <v>97</v>
      </c>
      <c r="H32" s="90" t="s">
        <v>89</v>
      </c>
    </row>
    <row r="33" spans="1:8" ht="18" customHeight="1">
      <c r="A33" s="91" t="s">
        <v>102</v>
      </c>
      <c r="B33" s="91" t="s">
        <v>174</v>
      </c>
      <c r="C33" s="143" t="s">
        <v>175</v>
      </c>
      <c r="D33" s="121"/>
      <c r="E33" s="121"/>
      <c r="F33" s="122"/>
      <c r="G33" s="94" t="s">
        <v>97</v>
      </c>
      <c r="H33" s="93" t="s">
        <v>93</v>
      </c>
    </row>
    <row r="34" spans="1:8" ht="18" customHeight="1">
      <c r="A34" s="88" t="s">
        <v>178</v>
      </c>
      <c r="B34" s="88" t="s">
        <v>305</v>
      </c>
      <c r="C34" s="138" t="s">
        <v>306</v>
      </c>
      <c r="D34" s="121"/>
      <c r="E34" s="121"/>
      <c r="F34" s="122"/>
      <c r="G34" s="94" t="s">
        <v>97</v>
      </c>
      <c r="H34" s="90" t="s">
        <v>89</v>
      </c>
    </row>
    <row r="35" spans="1:8" ht="18" customHeight="1">
      <c r="A35" s="91" t="s">
        <v>179</v>
      </c>
      <c r="B35" s="91" t="s">
        <v>122</v>
      </c>
      <c r="C35" s="143" t="s">
        <v>176</v>
      </c>
      <c r="D35" s="121"/>
      <c r="E35" s="121"/>
      <c r="F35" s="122"/>
      <c r="G35" s="94" t="s">
        <v>97</v>
      </c>
      <c r="H35" s="93" t="s">
        <v>93</v>
      </c>
    </row>
    <row r="36" spans="1:8" ht="18" customHeight="1">
      <c r="A36" s="88" t="s">
        <v>182</v>
      </c>
      <c r="B36" s="88" t="s">
        <v>123</v>
      </c>
      <c r="C36" s="138" t="s">
        <v>307</v>
      </c>
      <c r="D36" s="121"/>
      <c r="E36" s="121"/>
      <c r="F36" s="122"/>
      <c r="G36" s="94" t="s">
        <v>97</v>
      </c>
      <c r="H36" s="90" t="s">
        <v>89</v>
      </c>
    </row>
    <row r="37" spans="1:8" ht="18" customHeight="1">
      <c r="A37" s="91" t="s">
        <v>185</v>
      </c>
      <c r="B37" s="91" t="s">
        <v>308</v>
      </c>
      <c r="C37" s="143" t="s">
        <v>309</v>
      </c>
      <c r="D37" s="121"/>
      <c r="E37" s="121"/>
      <c r="F37" s="122"/>
      <c r="G37" s="94" t="s">
        <v>97</v>
      </c>
      <c r="H37" s="93" t="s">
        <v>93</v>
      </c>
    </row>
    <row r="38" spans="1:8" ht="18" customHeight="1">
      <c r="A38" s="88" t="s">
        <v>188</v>
      </c>
      <c r="B38" s="88" t="s">
        <v>42</v>
      </c>
      <c r="C38" s="138" t="s">
        <v>101</v>
      </c>
      <c r="D38" s="121"/>
      <c r="E38" s="121"/>
      <c r="F38" s="122"/>
      <c r="G38" s="92" t="s">
        <v>92</v>
      </c>
      <c r="H38" s="90" t="s">
        <v>93</v>
      </c>
    </row>
    <row r="39" spans="1:8" ht="18" customHeight="1">
      <c r="A39" s="91" t="s">
        <v>191</v>
      </c>
      <c r="B39" s="91" t="s">
        <v>180</v>
      </c>
      <c r="C39" s="143" t="s">
        <v>310</v>
      </c>
      <c r="D39" s="121"/>
      <c r="E39" s="121"/>
      <c r="F39" s="122"/>
      <c r="G39" s="94" t="s">
        <v>97</v>
      </c>
      <c r="H39" s="93" t="s">
        <v>93</v>
      </c>
    </row>
    <row r="40" spans="1:8" ht="18" customHeight="1">
      <c r="A40" s="88" t="s">
        <v>194</v>
      </c>
      <c r="B40" s="88" t="s">
        <v>183</v>
      </c>
      <c r="C40" s="138" t="s">
        <v>311</v>
      </c>
      <c r="D40" s="121"/>
      <c r="E40" s="121"/>
      <c r="F40" s="122"/>
      <c r="G40" s="94" t="s">
        <v>97</v>
      </c>
      <c r="H40" s="90" t="s">
        <v>93</v>
      </c>
    </row>
    <row r="41" spans="1:8" ht="18" customHeight="1">
      <c r="A41" s="91" t="s">
        <v>197</v>
      </c>
      <c r="B41" s="91" t="s">
        <v>186</v>
      </c>
      <c r="C41" s="143" t="s">
        <v>312</v>
      </c>
      <c r="D41" s="121"/>
      <c r="E41" s="121"/>
      <c r="F41" s="122"/>
      <c r="G41" s="89" t="s">
        <v>88</v>
      </c>
      <c r="H41" s="93" t="s">
        <v>89</v>
      </c>
    </row>
    <row r="42" spans="1:8" ht="18" customHeight="1">
      <c r="A42" s="88" t="s">
        <v>313</v>
      </c>
      <c r="B42" s="88" t="s">
        <v>189</v>
      </c>
      <c r="C42" s="138" t="s">
        <v>314</v>
      </c>
      <c r="D42" s="121"/>
      <c r="E42" s="121"/>
      <c r="F42" s="122"/>
      <c r="G42" s="94" t="s">
        <v>97</v>
      </c>
      <c r="H42" s="90" t="s">
        <v>93</v>
      </c>
    </row>
    <row r="43" spans="1:8" ht="18" customHeight="1">
      <c r="A43" s="91" t="s">
        <v>315</v>
      </c>
      <c r="B43" s="91" t="s">
        <v>192</v>
      </c>
      <c r="C43" s="143" t="s">
        <v>316</v>
      </c>
      <c r="D43" s="121"/>
      <c r="E43" s="121"/>
      <c r="F43" s="122"/>
      <c r="G43" s="89" t="s">
        <v>88</v>
      </c>
      <c r="H43" s="93" t="s">
        <v>89</v>
      </c>
    </row>
    <row r="44" spans="1:8" ht="18" customHeight="1">
      <c r="A44" s="88" t="s">
        <v>317</v>
      </c>
      <c r="B44" s="88" t="s">
        <v>195</v>
      </c>
      <c r="C44" s="138" t="s">
        <v>318</v>
      </c>
      <c r="D44" s="121"/>
      <c r="E44" s="121"/>
      <c r="F44" s="122"/>
      <c r="G44" s="89" t="s">
        <v>88</v>
      </c>
      <c r="H44" s="90" t="s">
        <v>89</v>
      </c>
    </row>
    <row r="45" spans="1:8" ht="18" customHeight="1">
      <c r="A45" s="91" t="s">
        <v>231</v>
      </c>
      <c r="B45" s="91" t="s">
        <v>319</v>
      </c>
      <c r="C45" s="143" t="s">
        <v>320</v>
      </c>
      <c r="D45" s="121"/>
      <c r="E45" s="121"/>
      <c r="F45" s="122"/>
      <c r="G45" s="97" t="s">
        <v>321</v>
      </c>
      <c r="H45" s="93" t="s">
        <v>93</v>
      </c>
    </row>
    <row r="46" spans="1:8" ht="18" customHeight="1">
      <c r="A46" s="88" t="s">
        <v>237</v>
      </c>
      <c r="B46" s="88" t="s">
        <v>322</v>
      </c>
      <c r="C46" s="138" t="s">
        <v>323</v>
      </c>
      <c r="D46" s="121"/>
      <c r="E46" s="121"/>
      <c r="F46" s="122"/>
      <c r="G46" s="97" t="s">
        <v>321</v>
      </c>
      <c r="H46" s="90" t="s">
        <v>93</v>
      </c>
    </row>
    <row r="47" spans="1:8" ht="18" customHeight="1">
      <c r="A47" s="91" t="s">
        <v>324</v>
      </c>
      <c r="B47" s="91" t="s">
        <v>325</v>
      </c>
      <c r="C47" s="143" t="s">
        <v>326</v>
      </c>
      <c r="D47" s="121"/>
      <c r="E47" s="121"/>
      <c r="F47" s="122"/>
      <c r="G47" s="97" t="s">
        <v>321</v>
      </c>
      <c r="H47" s="93" t="s">
        <v>93</v>
      </c>
    </row>
    <row r="48" spans="1:8" ht="18" customHeight="1">
      <c r="A48" s="88" t="s">
        <v>327</v>
      </c>
      <c r="B48" s="88" t="s">
        <v>328</v>
      </c>
      <c r="C48" s="138" t="s">
        <v>329</v>
      </c>
      <c r="D48" s="121"/>
      <c r="E48" s="121"/>
      <c r="F48" s="122"/>
      <c r="G48" s="98" t="s">
        <v>330</v>
      </c>
      <c r="H48" s="90" t="s">
        <v>89</v>
      </c>
    </row>
    <row r="49" spans="1:8" ht="18" customHeight="1">
      <c r="A49" s="91" t="s">
        <v>331</v>
      </c>
      <c r="B49" s="91" t="s">
        <v>332</v>
      </c>
      <c r="C49" s="143" t="s">
        <v>333</v>
      </c>
      <c r="D49" s="121"/>
      <c r="E49" s="121"/>
      <c r="F49" s="122"/>
      <c r="G49" s="98" t="s">
        <v>330</v>
      </c>
      <c r="H49" s="93" t="s">
        <v>89</v>
      </c>
    </row>
    <row r="50" spans="1:8" ht="18" customHeight="1">
      <c r="A50" s="88" t="s">
        <v>334</v>
      </c>
      <c r="B50" s="88" t="s">
        <v>335</v>
      </c>
      <c r="C50" s="138" t="s">
        <v>336</v>
      </c>
      <c r="D50" s="121"/>
      <c r="E50" s="121"/>
      <c r="F50" s="122"/>
      <c r="G50" s="94" t="s">
        <v>97</v>
      </c>
      <c r="H50" s="90" t="s">
        <v>89</v>
      </c>
    </row>
    <row r="51" spans="1:8" ht="18" customHeight="1">
      <c r="A51" s="91" t="s">
        <v>337</v>
      </c>
      <c r="B51" s="91" t="s">
        <v>215</v>
      </c>
      <c r="C51" s="143" t="s">
        <v>338</v>
      </c>
      <c r="D51" s="121"/>
      <c r="E51" s="121"/>
      <c r="F51" s="122"/>
      <c r="G51" s="94" t="s">
        <v>97</v>
      </c>
      <c r="H51" s="93" t="s">
        <v>89</v>
      </c>
    </row>
    <row r="52" spans="1:8" ht="18" customHeight="1">
      <c r="A52" s="88" t="s">
        <v>339</v>
      </c>
      <c r="B52" s="88" t="s">
        <v>340</v>
      </c>
      <c r="C52" s="138" t="s">
        <v>341</v>
      </c>
      <c r="D52" s="121"/>
      <c r="E52" s="121"/>
      <c r="F52" s="122"/>
      <c r="G52" s="94" t="s">
        <v>97</v>
      </c>
      <c r="H52" s="90" t="s">
        <v>89</v>
      </c>
    </row>
    <row r="53" spans="1:8" ht="18" customHeight="1">
      <c r="A53" s="91" t="s">
        <v>342</v>
      </c>
      <c r="B53" s="91" t="s">
        <v>343</v>
      </c>
      <c r="C53" s="143" t="s">
        <v>344</v>
      </c>
      <c r="D53" s="121"/>
      <c r="E53" s="121"/>
      <c r="F53" s="122"/>
      <c r="G53" s="94" t="s">
        <v>97</v>
      </c>
      <c r="H53" s="93" t="s">
        <v>89</v>
      </c>
    </row>
    <row r="54" spans="1:8" ht="18" customHeight="1">
      <c r="A54" s="88" t="s">
        <v>345</v>
      </c>
      <c r="B54" s="88" t="s">
        <v>130</v>
      </c>
      <c r="C54" s="138" t="s">
        <v>346</v>
      </c>
      <c r="D54" s="121"/>
      <c r="E54" s="121"/>
      <c r="F54" s="122"/>
      <c r="G54" s="94" t="s">
        <v>97</v>
      </c>
      <c r="H54" s="90" t="s">
        <v>89</v>
      </c>
    </row>
    <row r="55" spans="1:8" ht="6" customHeight="1"/>
    <row r="56" spans="1:8" ht="22" customHeight="1">
      <c r="A56" s="172" t="s">
        <v>104</v>
      </c>
      <c r="B56" s="121"/>
      <c r="C56" s="121"/>
      <c r="D56" s="121"/>
      <c r="E56" s="121"/>
      <c r="F56" s="121"/>
      <c r="G56" s="121"/>
      <c r="H56" s="122"/>
    </row>
    <row r="57" spans="1:8" ht="18" customHeight="1">
      <c r="A57" s="144" t="s">
        <v>105</v>
      </c>
      <c r="B57" s="122"/>
      <c r="C57" s="95" t="s">
        <v>106</v>
      </c>
      <c r="D57" s="138" t="s">
        <v>107</v>
      </c>
      <c r="E57" s="121"/>
      <c r="F57" s="121"/>
      <c r="G57" s="121"/>
      <c r="H57" s="122"/>
    </row>
    <row r="58" spans="1:8" ht="18" customHeight="1">
      <c r="A58" s="147" t="s">
        <v>105</v>
      </c>
      <c r="B58" s="122"/>
      <c r="C58" s="96" t="s">
        <v>108</v>
      </c>
      <c r="D58" s="143" t="s">
        <v>109</v>
      </c>
      <c r="E58" s="121"/>
      <c r="F58" s="121"/>
      <c r="G58" s="121"/>
      <c r="H58" s="122"/>
    </row>
    <row r="59" spans="1:8" ht="18" customHeight="1">
      <c r="A59" s="146" t="s">
        <v>105</v>
      </c>
      <c r="B59" s="122"/>
      <c r="C59" s="95" t="s">
        <v>110</v>
      </c>
      <c r="D59" s="138" t="s">
        <v>111</v>
      </c>
      <c r="E59" s="121"/>
      <c r="F59" s="121"/>
      <c r="G59" s="121"/>
      <c r="H59" s="122"/>
    </row>
    <row r="60" spans="1:8" ht="18" customHeight="1">
      <c r="A60" s="137" t="s">
        <v>105</v>
      </c>
      <c r="B60" s="122"/>
      <c r="C60" s="96" t="s">
        <v>112</v>
      </c>
      <c r="D60" s="143" t="s">
        <v>113</v>
      </c>
      <c r="E60" s="121"/>
      <c r="F60" s="121"/>
      <c r="G60" s="121"/>
      <c r="H60" s="122"/>
    </row>
    <row r="61" spans="1:8" ht="18" customHeight="1">
      <c r="A61" s="148" t="s">
        <v>105</v>
      </c>
      <c r="B61" s="122"/>
      <c r="C61" s="95" t="s">
        <v>114</v>
      </c>
      <c r="D61" s="138" t="s">
        <v>115</v>
      </c>
      <c r="E61" s="121"/>
      <c r="F61" s="121"/>
      <c r="G61" s="121"/>
      <c r="H61" s="122"/>
    </row>
  </sheetData>
  <mergeCells count="63">
    <mergeCell ref="C4:H4"/>
    <mergeCell ref="C51:F51"/>
    <mergeCell ref="C27:F27"/>
    <mergeCell ref="C36:F36"/>
    <mergeCell ref="A3:H3"/>
    <mergeCell ref="C19:H19"/>
    <mergeCell ref="A26:H26"/>
    <mergeCell ref="C45:F45"/>
    <mergeCell ref="C35:F35"/>
    <mergeCell ref="C13:H13"/>
    <mergeCell ref="C29:F29"/>
    <mergeCell ref="A14:H14"/>
    <mergeCell ref="A5:H5"/>
    <mergeCell ref="A23:H23"/>
    <mergeCell ref="C41:F41"/>
    <mergeCell ref="A8:H8"/>
    <mergeCell ref="A22:B22"/>
    <mergeCell ref="C44:F44"/>
    <mergeCell ref="A17:H17"/>
    <mergeCell ref="A4:B4"/>
    <mergeCell ref="A1:H1"/>
    <mergeCell ref="C32:F32"/>
    <mergeCell ref="C37:F37"/>
    <mergeCell ref="A61:B61"/>
    <mergeCell ref="C28:F28"/>
    <mergeCell ref="C53:F53"/>
    <mergeCell ref="A16:B16"/>
    <mergeCell ref="A7:B7"/>
    <mergeCell ref="D57:H57"/>
    <mergeCell ref="C49:F49"/>
    <mergeCell ref="C34:F34"/>
    <mergeCell ref="C30:F30"/>
    <mergeCell ref="C33:F33"/>
    <mergeCell ref="D61:H61"/>
    <mergeCell ref="C42:F42"/>
    <mergeCell ref="C7:H7"/>
    <mergeCell ref="A59:B59"/>
    <mergeCell ref="A60:B60"/>
    <mergeCell ref="C22:H22"/>
    <mergeCell ref="A58:B58"/>
    <mergeCell ref="C38:F38"/>
    <mergeCell ref="A56:H56"/>
    <mergeCell ref="A57:B57"/>
    <mergeCell ref="C54:F54"/>
    <mergeCell ref="C47:F47"/>
    <mergeCell ref="C50:F50"/>
    <mergeCell ref="C40:F40"/>
    <mergeCell ref="D58:H58"/>
    <mergeCell ref="C31:F31"/>
    <mergeCell ref="C43:F43"/>
    <mergeCell ref="C46:F46"/>
    <mergeCell ref="D59:H59"/>
    <mergeCell ref="C52:F52"/>
    <mergeCell ref="D60:H60"/>
    <mergeCell ref="C10:H10"/>
    <mergeCell ref="C16:H16"/>
    <mergeCell ref="C48:F48"/>
    <mergeCell ref="C39:F39"/>
    <mergeCell ref="A11:H11"/>
    <mergeCell ref="A20:H20"/>
    <mergeCell ref="A19:B19"/>
    <mergeCell ref="A10:B10"/>
    <mergeCell ref="A13:B13"/>
  </mergeCells>
  <phoneticPr fontId="58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B2D8B"/>
  </sheetPr>
  <dimension ref="A1:G43"/>
  <sheetViews>
    <sheetView showGridLines="0" zoomScaleNormal="100" workbookViewId="0">
      <selection sqref="A1:G1"/>
    </sheetView>
  </sheetViews>
  <sheetFormatPr defaultColWidth="8.6328125" defaultRowHeight="15" customHeight="1"/>
  <cols>
    <col min="1" max="1" width="10" customWidth="1"/>
    <col min="2" max="2" width="18" customWidth="1"/>
    <col min="3" max="3" width="32" customWidth="1"/>
    <col min="4" max="4" width="28" customWidth="1"/>
    <col min="5" max="6" width="14" customWidth="1"/>
    <col min="7" max="7" width="20" customWidth="1"/>
  </cols>
  <sheetData>
    <row r="1" spans="1:7" ht="39.75" customHeight="1">
      <c r="A1" s="175" t="s">
        <v>347</v>
      </c>
      <c r="B1" s="129"/>
      <c r="C1" s="129"/>
      <c r="D1" s="129"/>
      <c r="E1" s="129"/>
      <c r="F1" s="129"/>
      <c r="G1" s="129"/>
    </row>
    <row r="2" spans="1:7" ht="14.25" customHeight="1">
      <c r="A2" s="178" t="s">
        <v>348</v>
      </c>
      <c r="B2" s="129"/>
      <c r="C2" s="129"/>
      <c r="D2" s="129"/>
      <c r="E2" s="129"/>
      <c r="F2" s="129"/>
      <c r="G2" s="129"/>
    </row>
    <row r="4" spans="1:7" ht="7.5" customHeight="1"/>
    <row r="5" spans="1:7" ht="21.75" customHeight="1">
      <c r="A5" s="182" t="s">
        <v>349</v>
      </c>
      <c r="B5" s="121"/>
      <c r="C5" s="121"/>
      <c r="D5" s="121"/>
      <c r="E5" s="121"/>
      <c r="F5" s="121"/>
      <c r="G5" s="121"/>
    </row>
    <row r="6" spans="1:7" ht="18" customHeight="1">
      <c r="A6" s="13" t="s">
        <v>350</v>
      </c>
      <c r="B6" s="13" t="s">
        <v>351</v>
      </c>
      <c r="C6" s="13" t="s">
        <v>352</v>
      </c>
      <c r="D6" s="13" t="s">
        <v>353</v>
      </c>
    </row>
    <row r="7" spans="1:7" ht="30" customHeight="1">
      <c r="A7" s="14">
        <v>1</v>
      </c>
      <c r="B7" s="15" t="s">
        <v>354</v>
      </c>
      <c r="C7" s="15" t="s">
        <v>355</v>
      </c>
      <c r="D7" s="15" t="s">
        <v>356</v>
      </c>
    </row>
    <row r="8" spans="1:7" ht="30" customHeight="1">
      <c r="A8" s="16">
        <v>2</v>
      </c>
      <c r="B8" s="17" t="s">
        <v>357</v>
      </c>
      <c r="C8" s="17" t="s">
        <v>358</v>
      </c>
      <c r="D8" s="18" t="s">
        <v>359</v>
      </c>
    </row>
    <row r="9" spans="1:7" ht="30" customHeight="1">
      <c r="A9" s="14">
        <v>3</v>
      </c>
      <c r="B9" s="15" t="s">
        <v>360</v>
      </c>
      <c r="C9" s="15" t="s">
        <v>361</v>
      </c>
      <c r="D9" s="15" t="s">
        <v>362</v>
      </c>
    </row>
    <row r="10" spans="1:7" ht="30" customHeight="1">
      <c r="A10" s="16">
        <v>4</v>
      </c>
      <c r="B10" s="17" t="s">
        <v>363</v>
      </c>
      <c r="C10" s="17" t="s">
        <v>364</v>
      </c>
      <c r="D10" s="17" t="s">
        <v>365</v>
      </c>
    </row>
    <row r="11" spans="1:7" ht="30" customHeight="1">
      <c r="A11" s="14">
        <v>5</v>
      </c>
      <c r="B11" s="15" t="s">
        <v>366</v>
      </c>
      <c r="C11" s="15" t="s">
        <v>367</v>
      </c>
      <c r="D11" s="15" t="s">
        <v>368</v>
      </c>
    </row>
    <row r="12" spans="1:7" ht="7.5" customHeight="1"/>
    <row r="13" spans="1:7" ht="21.75" customHeight="1">
      <c r="A13" s="174" t="s">
        <v>369</v>
      </c>
      <c r="B13" s="121"/>
      <c r="C13" s="121"/>
      <c r="D13" s="121"/>
      <c r="E13" s="121"/>
      <c r="F13" s="121"/>
      <c r="G13" s="121"/>
    </row>
    <row r="14" spans="1:7" ht="18" customHeight="1">
      <c r="A14" s="2" t="s">
        <v>350</v>
      </c>
      <c r="B14" s="2" t="s">
        <v>351</v>
      </c>
      <c r="C14" s="2" t="s">
        <v>352</v>
      </c>
      <c r="D14" s="2" t="s">
        <v>353</v>
      </c>
    </row>
    <row r="15" spans="1:7" ht="30" customHeight="1">
      <c r="A15" s="14">
        <v>1</v>
      </c>
      <c r="B15" s="15" t="s">
        <v>370</v>
      </c>
      <c r="C15" s="15" t="s">
        <v>371</v>
      </c>
      <c r="D15" s="15" t="s">
        <v>372</v>
      </c>
    </row>
    <row r="16" spans="1:7" ht="30" customHeight="1">
      <c r="A16" s="16">
        <v>2</v>
      </c>
      <c r="B16" s="17" t="s">
        <v>357</v>
      </c>
      <c r="C16" s="17" t="s">
        <v>373</v>
      </c>
      <c r="D16" s="17" t="s">
        <v>374</v>
      </c>
    </row>
    <row r="17" spans="1:7" ht="30" customHeight="1">
      <c r="A17" s="14">
        <v>3</v>
      </c>
      <c r="B17" s="15" t="s">
        <v>375</v>
      </c>
      <c r="C17" s="15" t="s">
        <v>376</v>
      </c>
      <c r="D17" s="15" t="s">
        <v>377</v>
      </c>
    </row>
    <row r="18" spans="1:7" ht="30" customHeight="1">
      <c r="A18" s="16">
        <v>4</v>
      </c>
      <c r="B18" s="17" t="s">
        <v>363</v>
      </c>
      <c r="C18" s="17" t="s">
        <v>378</v>
      </c>
      <c r="D18" s="18" t="s">
        <v>379</v>
      </c>
    </row>
    <row r="19" spans="1:7" ht="30" customHeight="1">
      <c r="A19" s="14">
        <v>5</v>
      </c>
      <c r="B19" s="15" t="s">
        <v>380</v>
      </c>
      <c r="C19" s="15" t="s">
        <v>381</v>
      </c>
      <c r="D19" s="15" t="s">
        <v>382</v>
      </c>
    </row>
    <row r="20" spans="1:7" ht="7.5" customHeight="1"/>
    <row r="21" spans="1:7" ht="21.75" customHeight="1">
      <c r="A21" s="177" t="s">
        <v>383</v>
      </c>
      <c r="B21" s="121"/>
      <c r="C21" s="121"/>
      <c r="D21" s="121"/>
      <c r="E21" s="121"/>
      <c r="F21" s="121"/>
      <c r="G21" s="121"/>
    </row>
    <row r="22" spans="1:7" ht="18" customHeight="1">
      <c r="A22" s="19" t="s">
        <v>350</v>
      </c>
      <c r="B22" s="19" t="s">
        <v>351</v>
      </c>
      <c r="C22" s="19" t="s">
        <v>352</v>
      </c>
      <c r="D22" s="19" t="s">
        <v>353</v>
      </c>
    </row>
    <row r="23" spans="1:7" ht="30" customHeight="1">
      <c r="A23" s="14">
        <v>1</v>
      </c>
      <c r="B23" s="15" t="s">
        <v>384</v>
      </c>
      <c r="C23" s="20" t="s">
        <v>385</v>
      </c>
      <c r="D23" s="15" t="s">
        <v>386</v>
      </c>
    </row>
    <row r="24" spans="1:7" ht="30" customHeight="1">
      <c r="A24" s="16">
        <v>2</v>
      </c>
      <c r="B24" s="17" t="s">
        <v>357</v>
      </c>
      <c r="C24" s="17" t="s">
        <v>387</v>
      </c>
      <c r="D24" s="17" t="s">
        <v>388</v>
      </c>
    </row>
    <row r="25" spans="1:7" ht="30" customHeight="1">
      <c r="A25" s="14">
        <v>3</v>
      </c>
      <c r="B25" s="15" t="s">
        <v>375</v>
      </c>
      <c r="C25" s="20" t="s">
        <v>389</v>
      </c>
      <c r="D25" s="15" t="s">
        <v>390</v>
      </c>
    </row>
    <row r="26" spans="1:7" ht="30" customHeight="1">
      <c r="A26" s="16">
        <v>4</v>
      </c>
      <c r="B26" s="17" t="s">
        <v>363</v>
      </c>
      <c r="C26" s="18" t="s">
        <v>391</v>
      </c>
      <c r="D26" s="17" t="s">
        <v>392</v>
      </c>
    </row>
    <row r="27" spans="1:7" ht="30" customHeight="1">
      <c r="A27" s="14">
        <v>5</v>
      </c>
      <c r="B27" s="15" t="s">
        <v>393</v>
      </c>
      <c r="C27" s="15" t="s">
        <v>394</v>
      </c>
      <c r="D27" s="15" t="s">
        <v>395</v>
      </c>
    </row>
    <row r="28" spans="1:7" ht="7.5" customHeight="1"/>
    <row r="29" spans="1:7" ht="21.75" customHeight="1">
      <c r="A29" s="180" t="s">
        <v>396</v>
      </c>
      <c r="B29" s="121"/>
      <c r="C29" s="121"/>
      <c r="D29" s="121"/>
      <c r="E29" s="121"/>
      <c r="F29" s="121"/>
      <c r="G29" s="121"/>
    </row>
    <row r="30" spans="1:7" ht="18" customHeight="1">
      <c r="A30" s="21" t="s">
        <v>397</v>
      </c>
      <c r="B30" s="21" t="s">
        <v>398</v>
      </c>
      <c r="C30" s="21" t="s">
        <v>399</v>
      </c>
      <c r="D30" s="21" t="s">
        <v>400</v>
      </c>
    </row>
    <row r="31" spans="1:7" ht="30" customHeight="1">
      <c r="A31" s="14" t="s">
        <v>401</v>
      </c>
      <c r="B31" s="20" t="s">
        <v>402</v>
      </c>
      <c r="C31" s="15" t="s">
        <v>403</v>
      </c>
      <c r="D31" s="20" t="s">
        <v>404</v>
      </c>
    </row>
    <row r="32" spans="1:7" ht="30" customHeight="1">
      <c r="A32" s="16" t="s">
        <v>405</v>
      </c>
      <c r="B32" s="18" t="s">
        <v>406</v>
      </c>
      <c r="C32" s="17" t="s">
        <v>407</v>
      </c>
      <c r="D32" s="18" t="s">
        <v>408</v>
      </c>
    </row>
    <row r="33" spans="1:4" ht="30" customHeight="1">
      <c r="A33" s="14" t="s">
        <v>409</v>
      </c>
      <c r="B33" s="20" t="s">
        <v>410</v>
      </c>
      <c r="C33" s="15" t="s">
        <v>411</v>
      </c>
      <c r="D33" s="20" t="s">
        <v>412</v>
      </c>
    </row>
    <row r="35" spans="1:4" ht="15" customHeight="1">
      <c r="A35" s="176" t="s">
        <v>413</v>
      </c>
      <c r="B35" s="129"/>
      <c r="C35" s="129"/>
      <c r="D35" s="129"/>
    </row>
    <row r="36" spans="1:4" ht="15" customHeight="1">
      <c r="A36" s="181" t="s">
        <v>414</v>
      </c>
      <c r="B36" s="129"/>
      <c r="C36" s="129"/>
      <c r="D36" s="129"/>
    </row>
    <row r="37" spans="1:4" ht="15" customHeight="1">
      <c r="A37" s="4" t="s">
        <v>415</v>
      </c>
      <c r="B37" s="4" t="s">
        <v>416</v>
      </c>
      <c r="C37" s="4" t="s">
        <v>417</v>
      </c>
      <c r="D37" s="4" t="s">
        <v>353</v>
      </c>
    </row>
    <row r="38" spans="1:4" ht="21.75" customHeight="1">
      <c r="A38" s="22" t="s">
        <v>100</v>
      </c>
      <c r="B38" s="23" t="s">
        <v>418</v>
      </c>
      <c r="C38" s="24" t="s">
        <v>419</v>
      </c>
      <c r="D38" s="24" t="s">
        <v>420</v>
      </c>
    </row>
    <row r="39" spans="1:4" ht="21.75" customHeight="1">
      <c r="A39" s="25" t="s">
        <v>94</v>
      </c>
      <c r="B39" s="26" t="s">
        <v>421</v>
      </c>
      <c r="C39" s="27" t="s">
        <v>422</v>
      </c>
      <c r="D39" s="28" t="s">
        <v>423</v>
      </c>
    </row>
    <row r="40" spans="1:4" ht="21.75" customHeight="1">
      <c r="A40" s="29" t="s">
        <v>231</v>
      </c>
      <c r="B40" s="30" t="s">
        <v>424</v>
      </c>
      <c r="C40" s="31" t="s">
        <v>425</v>
      </c>
      <c r="D40" s="31" t="s">
        <v>426</v>
      </c>
    </row>
    <row r="41" spans="1:4" ht="21.75" customHeight="1">
      <c r="A41" s="32" t="s">
        <v>237</v>
      </c>
      <c r="B41" s="33" t="s">
        <v>427</v>
      </c>
      <c r="C41" s="34" t="s">
        <v>428</v>
      </c>
      <c r="D41" s="34" t="s">
        <v>429</v>
      </c>
    </row>
    <row r="43" spans="1:4" ht="20.25" customHeight="1">
      <c r="A43" s="179" t="s">
        <v>430</v>
      </c>
      <c r="B43" s="129"/>
      <c r="C43" s="129"/>
      <c r="D43" s="129"/>
    </row>
  </sheetData>
  <mergeCells count="9">
    <mergeCell ref="A43:D43"/>
    <mergeCell ref="A29:G29"/>
    <mergeCell ref="A36:D36"/>
    <mergeCell ref="A5:G5"/>
    <mergeCell ref="A13:G13"/>
    <mergeCell ref="A1:G1"/>
    <mergeCell ref="A35:D35"/>
    <mergeCell ref="A21:G21"/>
    <mergeCell ref="A2:G2"/>
  </mergeCells>
  <phoneticPr fontId="58"/>
  <pageMargins left="0.75" right="0.75" top="1" bottom="1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375623"/>
  </sheetPr>
  <dimension ref="A1:L26"/>
  <sheetViews>
    <sheetView showGridLines="0" zoomScaleNormal="100" workbookViewId="0">
      <selection sqref="A1:L1"/>
    </sheetView>
  </sheetViews>
  <sheetFormatPr defaultColWidth="8.6328125" defaultRowHeight="15" customHeight="1"/>
  <cols>
    <col min="1" max="1" width="27" customWidth="1"/>
    <col min="2" max="2" width="17.7265625" customWidth="1"/>
    <col min="3" max="3" width="18" customWidth="1"/>
    <col min="4" max="4" width="24" customWidth="1"/>
    <col min="5" max="5" width="14" customWidth="1"/>
  </cols>
  <sheetData>
    <row r="1" spans="1:12" ht="39.75" customHeight="1">
      <c r="A1" s="175" t="s">
        <v>431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2" ht="14.25" customHeight="1">
      <c r="A2" s="192" t="s">
        <v>456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4" spans="1:12" ht="21.75" customHeight="1">
      <c r="A4" s="180" t="s">
        <v>432</v>
      </c>
      <c r="B4" s="121"/>
      <c r="C4" s="121"/>
      <c r="D4" s="121"/>
      <c r="E4" s="121"/>
    </row>
    <row r="5" spans="1:12" ht="18" customHeight="1">
      <c r="A5" s="21" t="s">
        <v>433</v>
      </c>
      <c r="B5" s="35" t="s">
        <v>192</v>
      </c>
      <c r="C5" s="19" t="s">
        <v>434</v>
      </c>
      <c r="D5" s="36" t="s">
        <v>435</v>
      </c>
      <c r="E5" s="37" t="s">
        <v>436</v>
      </c>
    </row>
    <row r="6" spans="1:12" ht="27.75" customHeight="1">
      <c r="A6" s="38">
        <f>COUNTA(③課題分析版!F5:F54)</f>
        <v>0</v>
      </c>
      <c r="B6" s="39">
        <f>ROUND(SUM(③課題分析版!P5:P54),1)</f>
        <v>0</v>
      </c>
      <c r="C6" s="40">
        <f>COUNTIF(③課題分析版!V5:V54,"A*")</f>
        <v>0</v>
      </c>
      <c r="D6" s="41">
        <f>COUNTIF(③課題分析版!V5:V54,"B*")</f>
        <v>0</v>
      </c>
      <c r="E6" s="42">
        <f>COUNTIF(③課題分析版!V5:V54,"C*")</f>
        <v>0</v>
      </c>
    </row>
    <row r="8" spans="1:12" ht="21.75" customHeight="1">
      <c r="A8" s="184" t="s">
        <v>437</v>
      </c>
      <c r="B8" s="121"/>
      <c r="C8" s="121"/>
      <c r="D8" s="121"/>
      <c r="E8" s="121"/>
    </row>
    <row r="9" spans="1:12" ht="18" customHeight="1">
      <c r="A9" s="35" t="s">
        <v>438</v>
      </c>
      <c r="B9" s="35" t="s">
        <v>439</v>
      </c>
      <c r="C9" s="35" t="s">
        <v>192</v>
      </c>
      <c r="D9" s="35" t="s">
        <v>440</v>
      </c>
    </row>
    <row r="10" spans="1:12" ht="18" customHeight="1">
      <c r="A10" s="1" t="s">
        <v>224</v>
      </c>
      <c r="B10" s="43">
        <f>COUNTIF(③課題分析版!C5:C54,"コア業務")</f>
        <v>0</v>
      </c>
      <c r="C10" s="44">
        <f>SUMIF(③課題分析版!C5:C54,"コア業務",③課題分析版!P5:P54)</f>
        <v>0</v>
      </c>
      <c r="D10" s="43" t="str">
        <f>IF(SUM(③課題分析版!P5:P54)=0,"-",TEXT(SUMIF(③課題分析版!C5:C54,"コア業務",③課題分析版!P5:P54)/SUM(③課題分析版!P5:P54),"0.0%"))</f>
        <v>-</v>
      </c>
    </row>
    <row r="11" spans="1:12" ht="18" customHeight="1">
      <c r="A11" s="45" t="s">
        <v>239</v>
      </c>
      <c r="B11" s="46">
        <f>COUNTIF(③課題分析版!C5:C54,"サポート業務")</f>
        <v>0</v>
      </c>
      <c r="C11" s="47">
        <f>SUMIF(③課題分析版!C5:C54,"サポート業務",③課題分析版!P5:P54)</f>
        <v>0</v>
      </c>
      <c r="D11" s="46" t="str">
        <f>IF(SUM(③課題分析版!P5:P54)=0,"-",TEXT(SUMIF(③課題分析版!C5:C54,"サポート業務",③課題分析版!P5:P54)/SUM(③課題分析版!P5:P54),"0.0%"))</f>
        <v>-</v>
      </c>
    </row>
    <row r="12" spans="1:12" ht="18" customHeight="1">
      <c r="A12" s="48" t="s">
        <v>268</v>
      </c>
      <c r="B12" s="49">
        <f>COUNTIF(③課題分析版!C5:C54,"管理業務")</f>
        <v>0</v>
      </c>
      <c r="C12" s="50">
        <f>SUMIF(③課題分析版!C5:C54,"管理業務",③課題分析版!P5:P54)</f>
        <v>0</v>
      </c>
      <c r="D12" s="49" t="str">
        <f>IF(SUM(③課題分析版!P5:P54)=0,"-",TEXT(SUMIF(③課題分析版!C5:C54,"管理業務",③課題分析版!P5:P54)/SUM(③課題分析版!P5:P54),"0.0%"))</f>
        <v>-</v>
      </c>
    </row>
    <row r="13" spans="1:12" ht="14.25" customHeight="1">
      <c r="A13" s="21" t="s">
        <v>218</v>
      </c>
      <c r="B13" s="21">
        <f>COUNTA(③課題分析版!F5:F54)</f>
        <v>0</v>
      </c>
      <c r="C13" s="51">
        <f>SUM(③課題分析版!P5:P54)</f>
        <v>0</v>
      </c>
      <c r="D13" s="52" t="s">
        <v>441</v>
      </c>
    </row>
    <row r="15" spans="1:12" ht="21.75" customHeight="1">
      <c r="A15" s="177" t="s">
        <v>442</v>
      </c>
      <c r="B15" s="121"/>
      <c r="C15" s="121"/>
      <c r="D15" s="121"/>
      <c r="E15" s="121"/>
    </row>
    <row r="16" spans="1:12" ht="18" customHeight="1">
      <c r="A16" s="19" t="s">
        <v>398</v>
      </c>
      <c r="B16" s="19" t="s">
        <v>439</v>
      </c>
      <c r="C16" s="19" t="s">
        <v>192</v>
      </c>
      <c r="D16" s="19" t="s">
        <v>399</v>
      </c>
    </row>
    <row r="17" spans="1:5" ht="18" customHeight="1">
      <c r="A17" s="53" t="s">
        <v>402</v>
      </c>
      <c r="B17" s="54">
        <f>COUNTIF(③課題分析版!V5:V54,"A*")</f>
        <v>0</v>
      </c>
      <c r="C17" s="55">
        <f>SUMIF(③課題分析版!V5:V54,"A*",③課題分析版!P5:P54)</f>
        <v>0</v>
      </c>
      <c r="D17" s="56" t="s">
        <v>404</v>
      </c>
    </row>
    <row r="18" spans="1:5" ht="18" customHeight="1">
      <c r="A18" s="57" t="s">
        <v>406</v>
      </c>
      <c r="B18" s="58">
        <f>COUNTIF(③課題分析版!V5:V54,"B*")</f>
        <v>0</v>
      </c>
      <c r="C18" s="59">
        <f>SUMIF(③課題分析版!V5:V54,"B*",③課題分析版!P5:P54)</f>
        <v>0</v>
      </c>
      <c r="D18" s="60" t="s">
        <v>408</v>
      </c>
    </row>
    <row r="19" spans="1:5" ht="18" customHeight="1">
      <c r="A19" s="61" t="s">
        <v>410</v>
      </c>
      <c r="B19" s="62">
        <f>COUNTIF(③課題分析版!V5:V54,"C*")</f>
        <v>0</v>
      </c>
      <c r="C19" s="63">
        <f>SUMIF(③課題分析版!V5:V54,"C*",③課題分析版!P5:P54)</f>
        <v>0</v>
      </c>
      <c r="D19" s="64" t="s">
        <v>412</v>
      </c>
    </row>
    <row r="22" spans="1:5" ht="21.75" customHeight="1">
      <c r="A22" s="185" t="s">
        <v>443</v>
      </c>
      <c r="B22" s="121"/>
      <c r="C22" s="121"/>
      <c r="D22" s="121"/>
      <c r="E22" s="121"/>
    </row>
    <row r="23" spans="1:5" ht="14.25" customHeight="1">
      <c r="A23" s="183" t="s">
        <v>444</v>
      </c>
      <c r="B23" s="129"/>
      <c r="C23" s="129"/>
      <c r="D23" s="129"/>
      <c r="E23" s="129"/>
    </row>
    <row r="24" spans="1:5" ht="21.75" customHeight="1">
      <c r="A24" s="65" t="s">
        <v>445</v>
      </c>
      <c r="B24" s="66">
        <f>ROUND(SUMIF(③課題分析版!V5:V54,"A*",③課題分析版!P5:P54)*0.5,1)</f>
        <v>0</v>
      </c>
    </row>
    <row r="25" spans="1:5" ht="21.75" customHeight="1">
      <c r="A25" s="65" t="s">
        <v>446</v>
      </c>
      <c r="B25" s="66">
        <f>ROUND(SUMIF(③課題分析版!V5:V54,"A*",③課題分析版!P5:P54)*0.5*12,1)</f>
        <v>0</v>
      </c>
    </row>
    <row r="26" spans="1:5" ht="21.75" customHeight="1">
      <c r="A26" s="65" t="s">
        <v>447</v>
      </c>
      <c r="B26" s="66">
        <f>ROUND(SUMIF(③課題分析版!V5:V54,"A*",③課題分析版!P5:P54)*0.5*12/8,1)</f>
        <v>0</v>
      </c>
    </row>
  </sheetData>
  <mergeCells count="7">
    <mergeCell ref="A2:L2"/>
    <mergeCell ref="A4:E4"/>
    <mergeCell ref="A15:E15"/>
    <mergeCell ref="A1:L1"/>
    <mergeCell ref="A23:E23"/>
    <mergeCell ref="A8:E8"/>
    <mergeCell ref="A22:E22"/>
  </mergeCells>
  <phoneticPr fontId="58"/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AD47"/>
  </sheetPr>
  <dimension ref="A1:F56"/>
  <sheetViews>
    <sheetView workbookViewId="0">
      <selection sqref="A1:F1"/>
    </sheetView>
  </sheetViews>
  <sheetFormatPr defaultRowHeight="14.5"/>
  <cols>
    <col min="1" max="1" width="4.453125" customWidth="1"/>
    <col min="2" max="2" width="18" customWidth="1"/>
    <col min="3" max="3" width="20" customWidth="1"/>
    <col min="4" max="4" width="12" customWidth="1"/>
    <col min="5" max="5" width="8" customWidth="1"/>
    <col min="6" max="6" width="36" customWidth="1"/>
  </cols>
  <sheetData>
    <row r="1" spans="1:6" ht="28" customHeight="1">
      <c r="A1" s="131" t="s">
        <v>33</v>
      </c>
      <c r="B1" s="129"/>
      <c r="C1" s="129"/>
      <c r="D1" s="129"/>
      <c r="E1" s="129"/>
      <c r="F1" s="129"/>
    </row>
    <row r="2" spans="1:6" ht="20" customHeight="1">
      <c r="A2" s="130" t="s">
        <v>34</v>
      </c>
      <c r="B2" s="129"/>
      <c r="C2" s="130" t="s">
        <v>35</v>
      </c>
      <c r="D2" s="129"/>
      <c r="E2" s="130" t="s">
        <v>36</v>
      </c>
      <c r="F2" s="129"/>
    </row>
    <row r="3" spans="1:6" ht="16" customHeight="1">
      <c r="A3" s="133" t="s">
        <v>37</v>
      </c>
      <c r="B3" s="134"/>
      <c r="C3" s="134"/>
      <c r="D3" s="134"/>
      <c r="E3" s="134"/>
      <c r="F3" s="135"/>
    </row>
    <row r="4" spans="1:6" ht="40" customHeight="1">
      <c r="A4" s="102" t="s">
        <v>38</v>
      </c>
      <c r="B4" s="103" t="s">
        <v>39</v>
      </c>
      <c r="C4" s="103" t="s">
        <v>40</v>
      </c>
      <c r="D4" s="103" t="s">
        <v>41</v>
      </c>
      <c r="E4" s="103" t="s">
        <v>42</v>
      </c>
      <c r="F4" s="104" t="s">
        <v>43</v>
      </c>
    </row>
    <row r="5" spans="1:6" ht="18" customHeight="1">
      <c r="A5" s="105">
        <v>1</v>
      </c>
      <c r="B5" s="106"/>
      <c r="C5" s="106"/>
      <c r="D5" s="106"/>
      <c r="E5" s="106"/>
      <c r="F5" s="107"/>
    </row>
    <row r="6" spans="1:6" ht="18" customHeight="1">
      <c r="A6" s="108">
        <v>2</v>
      </c>
      <c r="B6" s="109"/>
      <c r="C6" s="109"/>
      <c r="D6" s="109"/>
      <c r="E6" s="109"/>
      <c r="F6" s="110"/>
    </row>
    <row r="7" spans="1:6" ht="18" customHeight="1">
      <c r="A7" s="108">
        <v>3</v>
      </c>
      <c r="B7" s="109"/>
      <c r="C7" s="109"/>
      <c r="D7" s="109"/>
      <c r="E7" s="109"/>
      <c r="F7" s="110"/>
    </row>
    <row r="8" spans="1:6" ht="18" customHeight="1">
      <c r="A8" s="108">
        <v>4</v>
      </c>
      <c r="B8" s="109"/>
      <c r="C8" s="109"/>
      <c r="D8" s="109"/>
      <c r="E8" s="109"/>
      <c r="F8" s="110"/>
    </row>
    <row r="9" spans="1:6" ht="18" customHeight="1">
      <c r="A9" s="108">
        <v>5</v>
      </c>
      <c r="B9" s="109"/>
      <c r="C9" s="109"/>
      <c r="D9" s="109"/>
      <c r="E9" s="109"/>
      <c r="F9" s="110"/>
    </row>
    <row r="10" spans="1:6" ht="18" customHeight="1">
      <c r="A10" s="108">
        <v>6</v>
      </c>
      <c r="B10" s="109"/>
      <c r="C10" s="109"/>
      <c r="D10" s="109"/>
      <c r="E10" s="109"/>
      <c r="F10" s="110"/>
    </row>
    <row r="11" spans="1:6" ht="18" customHeight="1">
      <c r="A11" s="108">
        <v>7</v>
      </c>
      <c r="B11" s="109"/>
      <c r="C11" s="109"/>
      <c r="D11" s="109"/>
      <c r="E11" s="109"/>
      <c r="F11" s="110"/>
    </row>
    <row r="12" spans="1:6" ht="18" customHeight="1">
      <c r="A12" s="108">
        <v>8</v>
      </c>
      <c r="B12" s="109"/>
      <c r="C12" s="109"/>
      <c r="D12" s="109"/>
      <c r="E12" s="109"/>
      <c r="F12" s="110"/>
    </row>
    <row r="13" spans="1:6" ht="18" customHeight="1">
      <c r="A13" s="108">
        <v>9</v>
      </c>
      <c r="B13" s="109"/>
      <c r="C13" s="109"/>
      <c r="D13" s="109"/>
      <c r="E13" s="109"/>
      <c r="F13" s="110"/>
    </row>
    <row r="14" spans="1:6" ht="18" customHeight="1">
      <c r="A14" s="108">
        <v>10</v>
      </c>
      <c r="B14" s="109"/>
      <c r="C14" s="109"/>
      <c r="D14" s="109"/>
      <c r="E14" s="109"/>
      <c r="F14" s="110"/>
    </row>
    <row r="15" spans="1:6" ht="18" customHeight="1">
      <c r="A15" s="108">
        <v>11</v>
      </c>
      <c r="B15" s="109"/>
      <c r="C15" s="109"/>
      <c r="D15" s="109"/>
      <c r="E15" s="109"/>
      <c r="F15" s="110"/>
    </row>
    <row r="16" spans="1:6" ht="18" customHeight="1">
      <c r="A16" s="108">
        <v>12</v>
      </c>
      <c r="B16" s="109"/>
      <c r="C16" s="109"/>
      <c r="D16" s="109"/>
      <c r="E16" s="109"/>
      <c r="F16" s="110"/>
    </row>
    <row r="17" spans="1:6" ht="18" customHeight="1">
      <c r="A17" s="108">
        <v>13</v>
      </c>
      <c r="B17" s="109"/>
      <c r="C17" s="109"/>
      <c r="D17" s="109"/>
      <c r="E17" s="109"/>
      <c r="F17" s="110"/>
    </row>
    <row r="18" spans="1:6" ht="18" customHeight="1">
      <c r="A18" s="108">
        <v>14</v>
      </c>
      <c r="B18" s="109"/>
      <c r="C18" s="109"/>
      <c r="D18" s="109"/>
      <c r="E18" s="109"/>
      <c r="F18" s="110"/>
    </row>
    <row r="19" spans="1:6" ht="18" customHeight="1">
      <c r="A19" s="108">
        <v>15</v>
      </c>
      <c r="B19" s="109"/>
      <c r="C19" s="109"/>
      <c r="D19" s="109"/>
      <c r="E19" s="109"/>
      <c r="F19" s="110"/>
    </row>
    <row r="20" spans="1:6" ht="18" customHeight="1">
      <c r="A20" s="108">
        <v>16</v>
      </c>
      <c r="B20" s="109"/>
      <c r="C20" s="109"/>
      <c r="D20" s="109"/>
      <c r="E20" s="109"/>
      <c r="F20" s="110"/>
    </row>
    <row r="21" spans="1:6" ht="18" customHeight="1">
      <c r="A21" s="108">
        <v>17</v>
      </c>
      <c r="B21" s="109"/>
      <c r="C21" s="109"/>
      <c r="D21" s="109"/>
      <c r="E21" s="109"/>
      <c r="F21" s="110"/>
    </row>
    <row r="22" spans="1:6" ht="18" customHeight="1">
      <c r="A22" s="108">
        <v>18</v>
      </c>
      <c r="B22" s="109"/>
      <c r="C22" s="109"/>
      <c r="D22" s="109"/>
      <c r="E22" s="109"/>
      <c r="F22" s="110"/>
    </row>
    <row r="23" spans="1:6" ht="18" customHeight="1">
      <c r="A23" s="108">
        <v>19</v>
      </c>
      <c r="B23" s="109"/>
      <c r="C23" s="109"/>
      <c r="D23" s="109"/>
      <c r="E23" s="109"/>
      <c r="F23" s="110"/>
    </row>
    <row r="24" spans="1:6" ht="18" customHeight="1">
      <c r="A24" s="108">
        <v>20</v>
      </c>
      <c r="B24" s="109"/>
      <c r="C24" s="109"/>
      <c r="D24" s="109"/>
      <c r="E24" s="109"/>
      <c r="F24" s="110"/>
    </row>
    <row r="25" spans="1:6" ht="18" customHeight="1">
      <c r="A25" s="108">
        <v>21</v>
      </c>
      <c r="B25" s="109"/>
      <c r="C25" s="109"/>
      <c r="D25" s="109"/>
      <c r="E25" s="109"/>
      <c r="F25" s="110"/>
    </row>
    <row r="26" spans="1:6" ht="18" customHeight="1">
      <c r="A26" s="108">
        <v>22</v>
      </c>
      <c r="B26" s="109"/>
      <c r="C26" s="109"/>
      <c r="D26" s="109"/>
      <c r="E26" s="109"/>
      <c r="F26" s="110"/>
    </row>
    <row r="27" spans="1:6" ht="18" customHeight="1">
      <c r="A27" s="108">
        <v>23</v>
      </c>
      <c r="B27" s="109"/>
      <c r="C27" s="109"/>
      <c r="D27" s="109"/>
      <c r="E27" s="109"/>
      <c r="F27" s="110"/>
    </row>
    <row r="28" spans="1:6" ht="18" customHeight="1">
      <c r="A28" s="108">
        <v>24</v>
      </c>
      <c r="B28" s="109"/>
      <c r="C28" s="109"/>
      <c r="D28" s="109"/>
      <c r="E28" s="109"/>
      <c r="F28" s="110"/>
    </row>
    <row r="29" spans="1:6" ht="18" customHeight="1">
      <c r="A29" s="108">
        <v>25</v>
      </c>
      <c r="B29" s="109"/>
      <c r="C29" s="109"/>
      <c r="D29" s="109"/>
      <c r="E29" s="109"/>
      <c r="F29" s="110"/>
    </row>
    <row r="30" spans="1:6" ht="18" customHeight="1">
      <c r="A30" s="108">
        <v>26</v>
      </c>
      <c r="B30" s="109"/>
      <c r="C30" s="109"/>
      <c r="D30" s="109"/>
      <c r="E30" s="109"/>
      <c r="F30" s="110"/>
    </row>
    <row r="31" spans="1:6" ht="18" customHeight="1">
      <c r="A31" s="108">
        <v>27</v>
      </c>
      <c r="B31" s="109"/>
      <c r="C31" s="109"/>
      <c r="D31" s="109"/>
      <c r="E31" s="109"/>
      <c r="F31" s="110"/>
    </row>
    <row r="32" spans="1:6" ht="18" customHeight="1">
      <c r="A32" s="108">
        <v>28</v>
      </c>
      <c r="B32" s="109"/>
      <c r="C32" s="109"/>
      <c r="D32" s="109"/>
      <c r="E32" s="109"/>
      <c r="F32" s="110"/>
    </row>
    <row r="33" spans="1:6" ht="18" customHeight="1">
      <c r="A33" s="108">
        <v>29</v>
      </c>
      <c r="B33" s="109"/>
      <c r="C33" s="109"/>
      <c r="D33" s="109"/>
      <c r="E33" s="109"/>
      <c r="F33" s="110"/>
    </row>
    <row r="34" spans="1:6" ht="18" customHeight="1">
      <c r="A34" s="108">
        <v>30</v>
      </c>
      <c r="B34" s="109"/>
      <c r="C34" s="109"/>
      <c r="D34" s="109"/>
      <c r="E34" s="109"/>
      <c r="F34" s="110"/>
    </row>
    <row r="35" spans="1:6" ht="18" customHeight="1">
      <c r="A35" s="108">
        <v>31</v>
      </c>
      <c r="B35" s="109"/>
      <c r="C35" s="109"/>
      <c r="D35" s="109"/>
      <c r="E35" s="109"/>
      <c r="F35" s="110"/>
    </row>
    <row r="36" spans="1:6" ht="18" customHeight="1">
      <c r="A36" s="108">
        <v>32</v>
      </c>
      <c r="B36" s="109"/>
      <c r="C36" s="109"/>
      <c r="D36" s="109"/>
      <c r="E36" s="109"/>
      <c r="F36" s="110"/>
    </row>
    <row r="37" spans="1:6" ht="18" customHeight="1">
      <c r="A37" s="108">
        <v>33</v>
      </c>
      <c r="B37" s="109"/>
      <c r="C37" s="109"/>
      <c r="D37" s="109"/>
      <c r="E37" s="109"/>
      <c r="F37" s="110"/>
    </row>
    <row r="38" spans="1:6" ht="18" customHeight="1">
      <c r="A38" s="108">
        <v>34</v>
      </c>
      <c r="B38" s="109"/>
      <c r="C38" s="109"/>
      <c r="D38" s="109"/>
      <c r="E38" s="109"/>
      <c r="F38" s="110"/>
    </row>
    <row r="39" spans="1:6" ht="18" customHeight="1">
      <c r="A39" s="108">
        <v>35</v>
      </c>
      <c r="B39" s="109"/>
      <c r="C39" s="109"/>
      <c r="D39" s="109"/>
      <c r="E39" s="109"/>
      <c r="F39" s="110"/>
    </row>
    <row r="40" spans="1:6" ht="18" customHeight="1">
      <c r="A40" s="108">
        <v>36</v>
      </c>
      <c r="B40" s="109"/>
      <c r="C40" s="109"/>
      <c r="D40" s="109"/>
      <c r="E40" s="109"/>
      <c r="F40" s="110"/>
    </row>
    <row r="41" spans="1:6" ht="18" customHeight="1">
      <c r="A41" s="108">
        <v>37</v>
      </c>
      <c r="B41" s="109"/>
      <c r="C41" s="109"/>
      <c r="D41" s="109"/>
      <c r="E41" s="109"/>
      <c r="F41" s="110"/>
    </row>
    <row r="42" spans="1:6" ht="18" customHeight="1">
      <c r="A42" s="108">
        <v>38</v>
      </c>
      <c r="B42" s="109"/>
      <c r="C42" s="109"/>
      <c r="D42" s="109"/>
      <c r="E42" s="109"/>
      <c r="F42" s="110"/>
    </row>
    <row r="43" spans="1:6" ht="18" customHeight="1">
      <c r="A43" s="108">
        <v>39</v>
      </c>
      <c r="B43" s="109"/>
      <c r="C43" s="109"/>
      <c r="D43" s="109"/>
      <c r="E43" s="109"/>
      <c r="F43" s="110"/>
    </row>
    <row r="44" spans="1:6" ht="18" customHeight="1">
      <c r="A44" s="108">
        <v>40</v>
      </c>
      <c r="B44" s="109"/>
      <c r="C44" s="109"/>
      <c r="D44" s="109"/>
      <c r="E44" s="109"/>
      <c r="F44" s="110"/>
    </row>
    <row r="45" spans="1:6" ht="18" customHeight="1">
      <c r="A45" s="108">
        <v>41</v>
      </c>
      <c r="B45" s="109"/>
      <c r="C45" s="109"/>
      <c r="D45" s="109"/>
      <c r="E45" s="109"/>
      <c r="F45" s="110"/>
    </row>
    <row r="46" spans="1:6" ht="18" customHeight="1">
      <c r="A46" s="108">
        <v>42</v>
      </c>
      <c r="B46" s="109"/>
      <c r="C46" s="109"/>
      <c r="D46" s="109"/>
      <c r="E46" s="109"/>
      <c r="F46" s="110"/>
    </row>
    <row r="47" spans="1:6" ht="18" customHeight="1">
      <c r="A47" s="108">
        <v>43</v>
      </c>
      <c r="B47" s="109"/>
      <c r="C47" s="109"/>
      <c r="D47" s="109"/>
      <c r="E47" s="109"/>
      <c r="F47" s="110"/>
    </row>
    <row r="48" spans="1:6" ht="18" customHeight="1">
      <c r="A48" s="108">
        <v>44</v>
      </c>
      <c r="B48" s="109"/>
      <c r="C48" s="109"/>
      <c r="D48" s="109"/>
      <c r="E48" s="109"/>
      <c r="F48" s="110"/>
    </row>
    <row r="49" spans="1:6" ht="18" customHeight="1">
      <c r="A49" s="108">
        <v>45</v>
      </c>
      <c r="B49" s="109"/>
      <c r="C49" s="109"/>
      <c r="D49" s="109"/>
      <c r="E49" s="109"/>
      <c r="F49" s="110"/>
    </row>
    <row r="50" spans="1:6" ht="18" customHeight="1">
      <c r="A50" s="108">
        <v>46</v>
      </c>
      <c r="B50" s="109"/>
      <c r="C50" s="109"/>
      <c r="D50" s="109"/>
      <c r="E50" s="109"/>
      <c r="F50" s="110"/>
    </row>
    <row r="51" spans="1:6" ht="18" customHeight="1">
      <c r="A51" s="108">
        <v>47</v>
      </c>
      <c r="B51" s="109"/>
      <c r="C51" s="109"/>
      <c r="D51" s="109"/>
      <c r="E51" s="109"/>
      <c r="F51" s="110"/>
    </row>
    <row r="52" spans="1:6" ht="18" customHeight="1">
      <c r="A52" s="108">
        <v>48</v>
      </c>
      <c r="B52" s="109"/>
      <c r="C52" s="109"/>
      <c r="D52" s="109"/>
      <c r="E52" s="109"/>
      <c r="F52" s="110"/>
    </row>
    <row r="53" spans="1:6" ht="18" customHeight="1">
      <c r="A53" s="108">
        <v>49</v>
      </c>
      <c r="B53" s="109"/>
      <c r="C53" s="109"/>
      <c r="D53" s="109"/>
      <c r="E53" s="109"/>
      <c r="F53" s="110"/>
    </row>
    <row r="54" spans="1:6" ht="18" customHeight="1">
      <c r="A54" s="111">
        <v>50</v>
      </c>
      <c r="B54" s="112"/>
      <c r="C54" s="112"/>
      <c r="D54" s="112"/>
      <c r="E54" s="112"/>
      <c r="F54" s="113"/>
    </row>
    <row r="55" spans="1:6" ht="15">
      <c r="A55" s="72"/>
      <c r="B55" s="72"/>
      <c r="C55" s="72"/>
      <c r="D55" s="72"/>
      <c r="E55" s="72"/>
      <c r="F55" s="72"/>
    </row>
    <row r="56" spans="1:6">
      <c r="A56" s="132" t="s">
        <v>44</v>
      </c>
      <c r="B56" s="129"/>
      <c r="C56" s="129"/>
      <c r="D56" s="129"/>
      <c r="E56" s="129"/>
      <c r="F56" s="129"/>
    </row>
  </sheetData>
  <mergeCells count="6">
    <mergeCell ref="A2:B2"/>
    <mergeCell ref="C2:D2"/>
    <mergeCell ref="E2:F2"/>
    <mergeCell ref="A1:F1"/>
    <mergeCell ref="A56:F56"/>
    <mergeCell ref="A3:F3"/>
  </mergeCells>
  <phoneticPr fontId="58"/>
  <dataValidations count="1">
    <dataValidation type="list" allowBlank="1" sqref="E5:E54" xr:uid="{00000000-0002-0000-0100-000000000000}">
      <formula1>"日次,週次,月次,四半期,年次,随時"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AD47"/>
  </sheetPr>
  <dimension ref="A1:F56"/>
  <sheetViews>
    <sheetView workbookViewId="0">
      <selection sqref="A1:F1"/>
    </sheetView>
  </sheetViews>
  <sheetFormatPr defaultRowHeight="14.5"/>
  <cols>
    <col min="1" max="1" width="4.453125" customWidth="1"/>
    <col min="2" max="2" width="18" customWidth="1"/>
    <col min="3" max="3" width="20" customWidth="1"/>
    <col min="4" max="4" width="12" customWidth="1"/>
    <col min="5" max="5" width="8" customWidth="1"/>
    <col min="6" max="6" width="42.81640625" bestFit="1" customWidth="1"/>
  </cols>
  <sheetData>
    <row r="1" spans="1:6" ht="28" customHeight="1">
      <c r="A1" s="131" t="s">
        <v>33</v>
      </c>
      <c r="B1" s="129"/>
      <c r="C1" s="129"/>
      <c r="D1" s="129"/>
      <c r="E1" s="129"/>
      <c r="F1" s="129"/>
    </row>
    <row r="2" spans="1:6" ht="20" customHeight="1">
      <c r="A2" s="130" t="s">
        <v>34</v>
      </c>
      <c r="B2" s="129"/>
      <c r="C2" s="130" t="s">
        <v>35</v>
      </c>
      <c r="D2" s="129"/>
      <c r="E2" s="130" t="s">
        <v>36</v>
      </c>
      <c r="F2" s="129"/>
    </row>
    <row r="3" spans="1:6" ht="16" customHeight="1">
      <c r="A3" s="133" t="s">
        <v>37</v>
      </c>
      <c r="B3" s="134"/>
      <c r="C3" s="134"/>
      <c r="D3" s="134"/>
      <c r="E3" s="134"/>
      <c r="F3" s="135"/>
    </row>
    <row r="4" spans="1:6" ht="40" customHeight="1">
      <c r="A4" s="102" t="s">
        <v>38</v>
      </c>
      <c r="B4" s="103" t="s">
        <v>39</v>
      </c>
      <c r="C4" s="103" t="s">
        <v>40</v>
      </c>
      <c r="D4" s="103" t="s">
        <v>41</v>
      </c>
      <c r="E4" s="103" t="s">
        <v>42</v>
      </c>
      <c r="F4" s="104" t="s">
        <v>43</v>
      </c>
    </row>
    <row r="5" spans="1:6" ht="18" customHeight="1">
      <c r="A5" s="105">
        <v>1</v>
      </c>
      <c r="B5" s="106" t="s">
        <v>45</v>
      </c>
      <c r="C5" s="106" t="s">
        <v>46</v>
      </c>
      <c r="D5" s="106" t="s">
        <v>47</v>
      </c>
      <c r="E5" s="106" t="s">
        <v>48</v>
      </c>
      <c r="F5" s="107" t="s">
        <v>49</v>
      </c>
    </row>
    <row r="6" spans="1:6" ht="18" customHeight="1">
      <c r="A6" s="108">
        <v>2</v>
      </c>
      <c r="B6" s="109" t="s">
        <v>45</v>
      </c>
      <c r="C6" s="109" t="s">
        <v>50</v>
      </c>
      <c r="D6" s="109" t="s">
        <v>51</v>
      </c>
      <c r="E6" s="109" t="s">
        <v>48</v>
      </c>
      <c r="F6" s="110" t="s">
        <v>52</v>
      </c>
    </row>
    <row r="7" spans="1:6" ht="18" customHeight="1">
      <c r="A7" s="108">
        <v>3</v>
      </c>
      <c r="B7" s="109" t="s">
        <v>53</v>
      </c>
      <c r="C7" s="109" t="s">
        <v>54</v>
      </c>
      <c r="D7" s="109" t="s">
        <v>51</v>
      </c>
      <c r="E7" s="109" t="s">
        <v>55</v>
      </c>
      <c r="F7" s="110" t="s">
        <v>56</v>
      </c>
    </row>
    <row r="8" spans="1:6" ht="18" customHeight="1">
      <c r="A8" s="108">
        <v>4</v>
      </c>
      <c r="B8" s="109" t="s">
        <v>53</v>
      </c>
      <c r="C8" s="109" t="s">
        <v>57</v>
      </c>
      <c r="D8" s="109" t="s">
        <v>51</v>
      </c>
      <c r="E8" s="109" t="s">
        <v>55</v>
      </c>
      <c r="F8" s="110" t="s">
        <v>58</v>
      </c>
    </row>
    <row r="9" spans="1:6" ht="18" customHeight="1">
      <c r="A9" s="108">
        <v>5</v>
      </c>
      <c r="B9" s="109" t="s">
        <v>59</v>
      </c>
      <c r="C9" s="109" t="s">
        <v>60</v>
      </c>
      <c r="D9" s="109" t="s">
        <v>47</v>
      </c>
      <c r="E9" s="109" t="s">
        <v>61</v>
      </c>
      <c r="F9" s="110" t="s">
        <v>62</v>
      </c>
    </row>
    <row r="10" spans="1:6" ht="18" customHeight="1">
      <c r="A10" s="108">
        <v>6</v>
      </c>
      <c r="B10" s="109" t="s">
        <v>63</v>
      </c>
      <c r="C10" s="109" t="s">
        <v>64</v>
      </c>
      <c r="D10" s="109" t="s">
        <v>47</v>
      </c>
      <c r="E10" s="109" t="s">
        <v>65</v>
      </c>
      <c r="F10" s="110" t="s">
        <v>66</v>
      </c>
    </row>
    <row r="11" spans="1:6" ht="18" customHeight="1">
      <c r="A11" s="108">
        <v>7</v>
      </c>
      <c r="B11" s="109"/>
      <c r="C11" s="109"/>
      <c r="D11" s="109"/>
      <c r="E11" s="109"/>
      <c r="F11" s="110"/>
    </row>
    <row r="12" spans="1:6" ht="18" customHeight="1">
      <c r="A12" s="108">
        <v>8</v>
      </c>
      <c r="B12" s="109"/>
      <c r="C12" s="109"/>
      <c r="D12" s="109"/>
      <c r="E12" s="109"/>
      <c r="F12" s="110"/>
    </row>
    <row r="13" spans="1:6" ht="18" customHeight="1">
      <c r="A13" s="108">
        <v>9</v>
      </c>
      <c r="B13" s="109"/>
      <c r="C13" s="109"/>
      <c r="D13" s="109"/>
      <c r="E13" s="109"/>
      <c r="F13" s="110"/>
    </row>
    <row r="14" spans="1:6" ht="18" customHeight="1">
      <c r="A14" s="108">
        <v>10</v>
      </c>
      <c r="B14" s="109"/>
      <c r="C14" s="109"/>
      <c r="D14" s="109"/>
      <c r="E14" s="109"/>
      <c r="F14" s="110"/>
    </row>
    <row r="15" spans="1:6" ht="18" customHeight="1">
      <c r="A15" s="108">
        <v>11</v>
      </c>
      <c r="B15" s="109"/>
      <c r="C15" s="109"/>
      <c r="D15" s="109"/>
      <c r="E15" s="109"/>
      <c r="F15" s="110"/>
    </row>
    <row r="16" spans="1:6" ht="18" customHeight="1">
      <c r="A16" s="108">
        <v>12</v>
      </c>
      <c r="B16" s="109"/>
      <c r="C16" s="109"/>
      <c r="D16" s="109"/>
      <c r="E16" s="109"/>
      <c r="F16" s="110"/>
    </row>
    <row r="17" spans="1:6" ht="18" customHeight="1">
      <c r="A17" s="108">
        <v>13</v>
      </c>
      <c r="B17" s="109"/>
      <c r="C17" s="109"/>
      <c r="D17" s="109"/>
      <c r="E17" s="109"/>
      <c r="F17" s="110"/>
    </row>
    <row r="18" spans="1:6" ht="18" customHeight="1">
      <c r="A18" s="108">
        <v>14</v>
      </c>
      <c r="B18" s="109"/>
      <c r="C18" s="109"/>
      <c r="D18" s="109"/>
      <c r="E18" s="109"/>
      <c r="F18" s="110"/>
    </row>
    <row r="19" spans="1:6" ht="18" customHeight="1">
      <c r="A19" s="108">
        <v>15</v>
      </c>
      <c r="B19" s="109"/>
      <c r="C19" s="109"/>
      <c r="D19" s="109"/>
      <c r="E19" s="109"/>
      <c r="F19" s="110"/>
    </row>
    <row r="20" spans="1:6" ht="18" customHeight="1">
      <c r="A20" s="108">
        <v>16</v>
      </c>
      <c r="B20" s="109"/>
      <c r="C20" s="109"/>
      <c r="D20" s="109"/>
      <c r="E20" s="109"/>
      <c r="F20" s="110"/>
    </row>
    <row r="21" spans="1:6" ht="18" customHeight="1">
      <c r="A21" s="108">
        <v>17</v>
      </c>
      <c r="B21" s="109"/>
      <c r="C21" s="109"/>
      <c r="D21" s="109"/>
      <c r="E21" s="109"/>
      <c r="F21" s="110"/>
    </row>
    <row r="22" spans="1:6" ht="18" customHeight="1">
      <c r="A22" s="108">
        <v>18</v>
      </c>
      <c r="B22" s="109"/>
      <c r="C22" s="109"/>
      <c r="D22" s="109"/>
      <c r="E22" s="109"/>
      <c r="F22" s="110"/>
    </row>
    <row r="23" spans="1:6" ht="18" customHeight="1">
      <c r="A23" s="108">
        <v>19</v>
      </c>
      <c r="B23" s="109"/>
      <c r="C23" s="109"/>
      <c r="D23" s="109"/>
      <c r="E23" s="109"/>
      <c r="F23" s="110"/>
    </row>
    <row r="24" spans="1:6" ht="18" customHeight="1">
      <c r="A24" s="108">
        <v>20</v>
      </c>
      <c r="B24" s="109"/>
      <c r="C24" s="109"/>
      <c r="D24" s="109"/>
      <c r="E24" s="109"/>
      <c r="F24" s="110"/>
    </row>
    <row r="25" spans="1:6" ht="18" customHeight="1">
      <c r="A25" s="108">
        <v>21</v>
      </c>
      <c r="B25" s="109"/>
      <c r="C25" s="109"/>
      <c r="D25" s="109"/>
      <c r="E25" s="109"/>
      <c r="F25" s="110"/>
    </row>
    <row r="26" spans="1:6" ht="18" customHeight="1">
      <c r="A26" s="108">
        <v>22</v>
      </c>
      <c r="B26" s="109"/>
      <c r="C26" s="109"/>
      <c r="D26" s="109"/>
      <c r="E26" s="109"/>
      <c r="F26" s="110"/>
    </row>
    <row r="27" spans="1:6" ht="18" customHeight="1">
      <c r="A27" s="108">
        <v>23</v>
      </c>
      <c r="B27" s="109"/>
      <c r="C27" s="109"/>
      <c r="D27" s="109"/>
      <c r="E27" s="109"/>
      <c r="F27" s="110"/>
    </row>
    <row r="28" spans="1:6" ht="18" customHeight="1">
      <c r="A28" s="108">
        <v>24</v>
      </c>
      <c r="B28" s="109"/>
      <c r="C28" s="109"/>
      <c r="D28" s="109"/>
      <c r="E28" s="109"/>
      <c r="F28" s="110"/>
    </row>
    <row r="29" spans="1:6" ht="18" customHeight="1">
      <c r="A29" s="108">
        <v>25</v>
      </c>
      <c r="B29" s="109"/>
      <c r="C29" s="109"/>
      <c r="D29" s="109"/>
      <c r="E29" s="109"/>
      <c r="F29" s="110"/>
    </row>
    <row r="30" spans="1:6" ht="18" customHeight="1">
      <c r="A30" s="108">
        <v>26</v>
      </c>
      <c r="B30" s="109"/>
      <c r="C30" s="109"/>
      <c r="D30" s="109"/>
      <c r="E30" s="109"/>
      <c r="F30" s="110"/>
    </row>
    <row r="31" spans="1:6" ht="18" customHeight="1">
      <c r="A31" s="108">
        <v>27</v>
      </c>
      <c r="B31" s="109"/>
      <c r="C31" s="109"/>
      <c r="D31" s="109"/>
      <c r="E31" s="109"/>
      <c r="F31" s="110"/>
    </row>
    <row r="32" spans="1:6" ht="18" customHeight="1">
      <c r="A32" s="108">
        <v>28</v>
      </c>
      <c r="B32" s="109"/>
      <c r="C32" s="109"/>
      <c r="D32" s="109"/>
      <c r="E32" s="109"/>
      <c r="F32" s="110"/>
    </row>
    <row r="33" spans="1:6" ht="18" customHeight="1">
      <c r="A33" s="108">
        <v>29</v>
      </c>
      <c r="B33" s="109"/>
      <c r="C33" s="109"/>
      <c r="D33" s="109"/>
      <c r="E33" s="109"/>
      <c r="F33" s="110"/>
    </row>
    <row r="34" spans="1:6" ht="18" customHeight="1">
      <c r="A34" s="108">
        <v>30</v>
      </c>
      <c r="B34" s="109"/>
      <c r="C34" s="109"/>
      <c r="D34" s="109"/>
      <c r="E34" s="109"/>
      <c r="F34" s="110"/>
    </row>
    <row r="35" spans="1:6" ht="18" customHeight="1">
      <c r="A35" s="108">
        <v>31</v>
      </c>
      <c r="B35" s="109"/>
      <c r="C35" s="109"/>
      <c r="D35" s="109"/>
      <c r="E35" s="109"/>
      <c r="F35" s="110"/>
    </row>
    <row r="36" spans="1:6" ht="18" customHeight="1">
      <c r="A36" s="108">
        <v>32</v>
      </c>
      <c r="B36" s="109"/>
      <c r="C36" s="109"/>
      <c r="D36" s="109"/>
      <c r="E36" s="109"/>
      <c r="F36" s="110"/>
    </row>
    <row r="37" spans="1:6" ht="18" customHeight="1">
      <c r="A37" s="108">
        <v>33</v>
      </c>
      <c r="B37" s="109"/>
      <c r="C37" s="109"/>
      <c r="D37" s="109"/>
      <c r="E37" s="109"/>
      <c r="F37" s="110"/>
    </row>
    <row r="38" spans="1:6" ht="18" customHeight="1">
      <c r="A38" s="108">
        <v>34</v>
      </c>
      <c r="B38" s="109"/>
      <c r="C38" s="109"/>
      <c r="D38" s="109"/>
      <c r="E38" s="109"/>
      <c r="F38" s="110"/>
    </row>
    <row r="39" spans="1:6" ht="18" customHeight="1">
      <c r="A39" s="108">
        <v>35</v>
      </c>
      <c r="B39" s="109"/>
      <c r="C39" s="109"/>
      <c r="D39" s="109"/>
      <c r="E39" s="109"/>
      <c r="F39" s="110"/>
    </row>
    <row r="40" spans="1:6" ht="18" customHeight="1">
      <c r="A40" s="108">
        <v>36</v>
      </c>
      <c r="B40" s="109"/>
      <c r="C40" s="109"/>
      <c r="D40" s="109"/>
      <c r="E40" s="109"/>
      <c r="F40" s="110"/>
    </row>
    <row r="41" spans="1:6" ht="18" customHeight="1">
      <c r="A41" s="108">
        <v>37</v>
      </c>
      <c r="B41" s="109"/>
      <c r="C41" s="109"/>
      <c r="D41" s="109"/>
      <c r="E41" s="109"/>
      <c r="F41" s="110"/>
    </row>
    <row r="42" spans="1:6" ht="18" customHeight="1">
      <c r="A42" s="108">
        <v>38</v>
      </c>
      <c r="B42" s="109"/>
      <c r="C42" s="109"/>
      <c r="D42" s="109"/>
      <c r="E42" s="109"/>
      <c r="F42" s="110"/>
    </row>
    <row r="43" spans="1:6" ht="18" customHeight="1">
      <c r="A43" s="108">
        <v>39</v>
      </c>
      <c r="B43" s="109"/>
      <c r="C43" s="109"/>
      <c r="D43" s="109"/>
      <c r="E43" s="109"/>
      <c r="F43" s="110"/>
    </row>
    <row r="44" spans="1:6" ht="18" customHeight="1">
      <c r="A44" s="108">
        <v>40</v>
      </c>
      <c r="B44" s="109"/>
      <c r="C44" s="109"/>
      <c r="D44" s="109"/>
      <c r="E44" s="109"/>
      <c r="F44" s="110"/>
    </row>
    <row r="45" spans="1:6" ht="18" customHeight="1">
      <c r="A45" s="108">
        <v>41</v>
      </c>
      <c r="B45" s="109"/>
      <c r="C45" s="109"/>
      <c r="D45" s="109"/>
      <c r="E45" s="109"/>
      <c r="F45" s="110"/>
    </row>
    <row r="46" spans="1:6" ht="18" customHeight="1">
      <c r="A46" s="108">
        <v>42</v>
      </c>
      <c r="B46" s="109"/>
      <c r="C46" s="109"/>
      <c r="D46" s="109"/>
      <c r="E46" s="109"/>
      <c r="F46" s="110"/>
    </row>
    <row r="47" spans="1:6" ht="18" customHeight="1">
      <c r="A47" s="108">
        <v>43</v>
      </c>
      <c r="B47" s="109"/>
      <c r="C47" s="109"/>
      <c r="D47" s="109"/>
      <c r="E47" s="109"/>
      <c r="F47" s="110"/>
    </row>
    <row r="48" spans="1:6" ht="18" customHeight="1">
      <c r="A48" s="108">
        <v>44</v>
      </c>
      <c r="B48" s="109"/>
      <c r="C48" s="109"/>
      <c r="D48" s="109"/>
      <c r="E48" s="109"/>
      <c r="F48" s="110"/>
    </row>
    <row r="49" spans="1:6" ht="18" customHeight="1">
      <c r="A49" s="108">
        <v>45</v>
      </c>
      <c r="B49" s="109"/>
      <c r="C49" s="109"/>
      <c r="D49" s="109"/>
      <c r="E49" s="109"/>
      <c r="F49" s="110"/>
    </row>
    <row r="50" spans="1:6" ht="18" customHeight="1">
      <c r="A50" s="108">
        <v>46</v>
      </c>
      <c r="B50" s="109"/>
      <c r="C50" s="109"/>
      <c r="D50" s="109"/>
      <c r="E50" s="109"/>
      <c r="F50" s="110"/>
    </row>
    <row r="51" spans="1:6" ht="18" customHeight="1">
      <c r="A51" s="108">
        <v>47</v>
      </c>
      <c r="B51" s="109"/>
      <c r="C51" s="109"/>
      <c r="D51" s="109"/>
      <c r="E51" s="109"/>
      <c r="F51" s="110"/>
    </row>
    <row r="52" spans="1:6" ht="18" customHeight="1">
      <c r="A52" s="108">
        <v>48</v>
      </c>
      <c r="B52" s="109"/>
      <c r="C52" s="109"/>
      <c r="D52" s="109"/>
      <c r="E52" s="109"/>
      <c r="F52" s="110"/>
    </row>
    <row r="53" spans="1:6" ht="18" customHeight="1">
      <c r="A53" s="108">
        <v>49</v>
      </c>
      <c r="B53" s="109"/>
      <c r="C53" s="109"/>
      <c r="D53" s="109"/>
      <c r="E53" s="109"/>
      <c r="F53" s="110"/>
    </row>
    <row r="54" spans="1:6" ht="18" customHeight="1">
      <c r="A54" s="111">
        <v>50</v>
      </c>
      <c r="B54" s="112"/>
      <c r="C54" s="112"/>
      <c r="D54" s="112"/>
      <c r="E54" s="112"/>
      <c r="F54" s="113"/>
    </row>
    <row r="55" spans="1:6" ht="15">
      <c r="A55" s="72"/>
      <c r="B55" s="72"/>
      <c r="C55" s="72"/>
      <c r="D55" s="72"/>
      <c r="E55" s="72"/>
      <c r="F55" s="72"/>
    </row>
    <row r="56" spans="1:6">
      <c r="A56" s="132" t="s">
        <v>44</v>
      </c>
      <c r="B56" s="129"/>
      <c r="C56" s="129"/>
      <c r="D56" s="129"/>
      <c r="E56" s="129"/>
      <c r="F56" s="129"/>
    </row>
  </sheetData>
  <mergeCells count="6">
    <mergeCell ref="A2:B2"/>
    <mergeCell ref="C2:D2"/>
    <mergeCell ref="E2:F2"/>
    <mergeCell ref="A1:F1"/>
    <mergeCell ref="A56:F56"/>
    <mergeCell ref="A3:F3"/>
  </mergeCells>
  <phoneticPr fontId="58"/>
  <dataValidations count="1">
    <dataValidation type="list" allowBlank="1" sqref="E5:E54" xr:uid="{00000000-0002-0000-0200-000000000000}">
      <formula1>"日次,週次,月次,四半期,年次,随時"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AD47"/>
  </sheetPr>
  <dimension ref="A1:H31"/>
  <sheetViews>
    <sheetView workbookViewId="0">
      <selection sqref="A1:H1"/>
    </sheetView>
  </sheetViews>
  <sheetFormatPr defaultRowHeight="14.5"/>
  <cols>
    <col min="1" max="1" width="10" customWidth="1"/>
    <col min="2" max="2" width="22.90625" bestFit="1" customWidth="1"/>
    <col min="3" max="4" width="20" customWidth="1"/>
    <col min="5" max="5" width="16" customWidth="1"/>
    <col min="6" max="6" width="20" customWidth="1"/>
    <col min="7" max="7" width="18" customWidth="1"/>
    <col min="8" max="8" width="14" customWidth="1"/>
  </cols>
  <sheetData>
    <row r="1" spans="1:8" ht="30" customHeight="1">
      <c r="A1" s="140" t="s">
        <v>67</v>
      </c>
      <c r="B1" s="121"/>
      <c r="C1" s="121"/>
      <c r="D1" s="121"/>
      <c r="E1" s="121"/>
      <c r="F1" s="121"/>
      <c r="G1" s="121"/>
      <c r="H1" s="122"/>
    </row>
    <row r="2" spans="1:8" ht="6" customHeight="1"/>
    <row r="3" spans="1:8" ht="22" customHeight="1">
      <c r="A3" s="145" t="s">
        <v>68</v>
      </c>
      <c r="B3" s="121"/>
      <c r="C3" s="121"/>
      <c r="D3" s="121"/>
      <c r="E3" s="121"/>
      <c r="F3" s="121"/>
      <c r="G3" s="121"/>
      <c r="H3" s="122"/>
    </row>
    <row r="4" spans="1:8" ht="18" customHeight="1">
      <c r="A4" s="142" t="s">
        <v>69</v>
      </c>
      <c r="B4" s="122"/>
      <c r="C4" s="136" t="s">
        <v>70</v>
      </c>
      <c r="D4" s="121"/>
      <c r="E4" s="121"/>
      <c r="F4" s="121"/>
      <c r="G4" s="121"/>
      <c r="H4" s="122"/>
    </row>
    <row r="5" spans="1:8" ht="44" customHeight="1">
      <c r="A5" s="139" t="s">
        <v>71</v>
      </c>
      <c r="B5" s="121"/>
      <c r="C5" s="121"/>
      <c r="D5" s="121"/>
      <c r="E5" s="121"/>
      <c r="F5" s="121"/>
      <c r="G5" s="121"/>
      <c r="H5" s="122"/>
    </row>
    <row r="6" spans="1:8" ht="4" customHeight="1"/>
    <row r="7" spans="1:8" ht="18" customHeight="1">
      <c r="A7" s="142" t="s">
        <v>72</v>
      </c>
      <c r="B7" s="122"/>
      <c r="C7" s="136" t="s">
        <v>73</v>
      </c>
      <c r="D7" s="121"/>
      <c r="E7" s="121"/>
      <c r="F7" s="121"/>
      <c r="G7" s="121"/>
      <c r="H7" s="122"/>
    </row>
    <row r="8" spans="1:8" ht="44" customHeight="1">
      <c r="A8" s="139" t="s">
        <v>74</v>
      </c>
      <c r="B8" s="121"/>
      <c r="C8" s="121"/>
      <c r="D8" s="121"/>
      <c r="E8" s="121"/>
      <c r="F8" s="121"/>
      <c r="G8" s="121"/>
      <c r="H8" s="122"/>
    </row>
    <row r="9" spans="1:8" ht="4" customHeight="1"/>
    <row r="10" spans="1:8" ht="18" customHeight="1">
      <c r="A10" s="142" t="s">
        <v>75</v>
      </c>
      <c r="B10" s="122"/>
      <c r="C10" s="136" t="s">
        <v>76</v>
      </c>
      <c r="D10" s="121"/>
      <c r="E10" s="121"/>
      <c r="F10" s="121"/>
      <c r="G10" s="121"/>
      <c r="H10" s="122"/>
    </row>
    <row r="11" spans="1:8" ht="95.5" customHeight="1">
      <c r="A11" s="139" t="s">
        <v>454</v>
      </c>
      <c r="B11" s="121"/>
      <c r="C11" s="121"/>
      <c r="D11" s="121"/>
      <c r="E11" s="121"/>
      <c r="F11" s="121"/>
      <c r="G11" s="121"/>
      <c r="H11" s="122"/>
    </row>
    <row r="12" spans="1:8" ht="4" customHeight="1"/>
    <row r="13" spans="1:8" ht="18" customHeight="1">
      <c r="A13" s="142" t="s">
        <v>77</v>
      </c>
      <c r="B13" s="122"/>
      <c r="C13" s="136" t="s">
        <v>78</v>
      </c>
      <c r="D13" s="121"/>
      <c r="E13" s="121"/>
      <c r="F13" s="121"/>
      <c r="G13" s="121"/>
      <c r="H13" s="122"/>
    </row>
    <row r="14" spans="1:8" ht="59" customHeight="1">
      <c r="A14" s="139" t="s">
        <v>79</v>
      </c>
      <c r="B14" s="121"/>
      <c r="C14" s="121"/>
      <c r="D14" s="121"/>
      <c r="E14" s="121"/>
      <c r="F14" s="121"/>
      <c r="G14" s="121"/>
      <c r="H14" s="122"/>
    </row>
    <row r="15" spans="1:8" ht="4" customHeight="1"/>
    <row r="16" spans="1:8" ht="6" customHeight="1"/>
    <row r="17" spans="1:8" ht="22" customHeight="1">
      <c r="A17" s="145" t="s">
        <v>80</v>
      </c>
      <c r="B17" s="121"/>
      <c r="C17" s="121"/>
      <c r="D17" s="121"/>
      <c r="E17" s="121"/>
      <c r="F17" s="121"/>
      <c r="G17" s="121"/>
      <c r="H17" s="122"/>
    </row>
    <row r="18" spans="1:8" ht="18" customHeight="1">
      <c r="A18" s="87" t="s">
        <v>81</v>
      </c>
      <c r="B18" s="87" t="s">
        <v>82</v>
      </c>
      <c r="C18" s="141" t="s">
        <v>83</v>
      </c>
      <c r="D18" s="121"/>
      <c r="E18" s="121"/>
      <c r="F18" s="122"/>
      <c r="G18" s="87" t="s">
        <v>84</v>
      </c>
      <c r="H18" s="87" t="s">
        <v>85</v>
      </c>
    </row>
    <row r="19" spans="1:8" ht="18" customHeight="1">
      <c r="A19" s="88" t="s">
        <v>86</v>
      </c>
      <c r="B19" s="88" t="s">
        <v>38</v>
      </c>
      <c r="C19" s="138" t="s">
        <v>87</v>
      </c>
      <c r="D19" s="121"/>
      <c r="E19" s="121"/>
      <c r="F19" s="122"/>
      <c r="G19" s="89" t="s">
        <v>88</v>
      </c>
      <c r="H19" s="90" t="s">
        <v>89</v>
      </c>
    </row>
    <row r="20" spans="1:8" ht="18" customHeight="1">
      <c r="A20" s="91" t="s">
        <v>90</v>
      </c>
      <c r="B20" s="91" t="s">
        <v>91</v>
      </c>
      <c r="C20" s="143" t="s">
        <v>455</v>
      </c>
      <c r="D20" s="121"/>
      <c r="E20" s="121"/>
      <c r="F20" s="122"/>
      <c r="G20" s="94" t="s">
        <v>97</v>
      </c>
      <c r="H20" s="93" t="s">
        <v>93</v>
      </c>
    </row>
    <row r="21" spans="1:8" ht="18" customHeight="1">
      <c r="A21" s="88" t="s">
        <v>94</v>
      </c>
      <c r="B21" s="88" t="s">
        <v>95</v>
      </c>
      <c r="C21" s="138" t="s">
        <v>96</v>
      </c>
      <c r="D21" s="121"/>
      <c r="E21" s="121"/>
      <c r="F21" s="122"/>
      <c r="G21" s="94" t="s">
        <v>97</v>
      </c>
      <c r="H21" s="90" t="s">
        <v>93</v>
      </c>
    </row>
    <row r="22" spans="1:8" ht="18" customHeight="1">
      <c r="A22" s="91" t="s">
        <v>98</v>
      </c>
      <c r="B22" s="91" t="s">
        <v>41</v>
      </c>
      <c r="C22" s="143" t="s">
        <v>99</v>
      </c>
      <c r="D22" s="121"/>
      <c r="E22" s="121"/>
      <c r="F22" s="122"/>
      <c r="G22" s="94" t="s">
        <v>97</v>
      </c>
      <c r="H22" s="93" t="s">
        <v>93</v>
      </c>
    </row>
    <row r="23" spans="1:8" ht="18" customHeight="1">
      <c r="A23" s="88" t="s">
        <v>100</v>
      </c>
      <c r="B23" s="88" t="s">
        <v>42</v>
      </c>
      <c r="C23" s="138" t="s">
        <v>101</v>
      </c>
      <c r="D23" s="121"/>
      <c r="E23" s="121"/>
      <c r="F23" s="122"/>
      <c r="G23" s="92" t="s">
        <v>92</v>
      </c>
      <c r="H23" s="90" t="s">
        <v>93</v>
      </c>
    </row>
    <row r="24" spans="1:8" ht="18" customHeight="1">
      <c r="A24" s="91" t="s">
        <v>102</v>
      </c>
      <c r="B24" s="91" t="s">
        <v>43</v>
      </c>
      <c r="C24" s="143" t="s">
        <v>103</v>
      </c>
      <c r="D24" s="121"/>
      <c r="E24" s="121"/>
      <c r="F24" s="122"/>
      <c r="G24" s="94" t="s">
        <v>97</v>
      </c>
      <c r="H24" s="93" t="s">
        <v>89</v>
      </c>
    </row>
    <row r="25" spans="1:8" ht="6" customHeight="1"/>
    <row r="26" spans="1:8" ht="22" customHeight="1">
      <c r="A26" s="145" t="s">
        <v>104</v>
      </c>
      <c r="B26" s="121"/>
      <c r="C26" s="121"/>
      <c r="D26" s="121"/>
      <c r="E26" s="121"/>
      <c r="F26" s="121"/>
      <c r="G26" s="121"/>
      <c r="H26" s="122"/>
    </row>
    <row r="27" spans="1:8" ht="18" customHeight="1">
      <c r="A27" s="144" t="s">
        <v>105</v>
      </c>
      <c r="B27" s="122"/>
      <c r="C27" s="95" t="s">
        <v>106</v>
      </c>
      <c r="D27" s="138" t="s">
        <v>107</v>
      </c>
      <c r="E27" s="121"/>
      <c r="F27" s="121"/>
      <c r="G27" s="121"/>
      <c r="H27" s="122"/>
    </row>
    <row r="28" spans="1:8" ht="18" customHeight="1">
      <c r="A28" s="147" t="s">
        <v>105</v>
      </c>
      <c r="B28" s="122"/>
      <c r="C28" s="96" t="s">
        <v>108</v>
      </c>
      <c r="D28" s="143" t="s">
        <v>109</v>
      </c>
      <c r="E28" s="121"/>
      <c r="F28" s="121"/>
      <c r="G28" s="121"/>
      <c r="H28" s="122"/>
    </row>
    <row r="29" spans="1:8" ht="18" customHeight="1">
      <c r="A29" s="146" t="s">
        <v>105</v>
      </c>
      <c r="B29" s="122"/>
      <c r="C29" s="95" t="s">
        <v>110</v>
      </c>
      <c r="D29" s="138" t="s">
        <v>111</v>
      </c>
      <c r="E29" s="121"/>
      <c r="F29" s="121"/>
      <c r="G29" s="121"/>
      <c r="H29" s="122"/>
    </row>
    <row r="30" spans="1:8" ht="18" customHeight="1">
      <c r="A30" s="137" t="s">
        <v>105</v>
      </c>
      <c r="B30" s="122"/>
      <c r="C30" s="96" t="s">
        <v>112</v>
      </c>
      <c r="D30" s="143" t="s">
        <v>113</v>
      </c>
      <c r="E30" s="121"/>
      <c r="F30" s="121"/>
      <c r="G30" s="121"/>
      <c r="H30" s="122"/>
    </row>
    <row r="31" spans="1:8" ht="18" customHeight="1">
      <c r="A31" s="148" t="s">
        <v>105</v>
      </c>
      <c r="B31" s="122"/>
      <c r="C31" s="95" t="s">
        <v>114</v>
      </c>
      <c r="D31" s="138" t="s">
        <v>115</v>
      </c>
      <c r="E31" s="121"/>
      <c r="F31" s="121"/>
      <c r="G31" s="121"/>
      <c r="H31" s="122"/>
    </row>
  </sheetData>
  <mergeCells count="33">
    <mergeCell ref="A4:B4"/>
    <mergeCell ref="C22:F22"/>
    <mergeCell ref="D30:H30"/>
    <mergeCell ref="A29:B29"/>
    <mergeCell ref="A10:B10"/>
    <mergeCell ref="A28:B28"/>
    <mergeCell ref="D29:H29"/>
    <mergeCell ref="C21:F21"/>
    <mergeCell ref="A13:B13"/>
    <mergeCell ref="C4:H4"/>
    <mergeCell ref="A1:H1"/>
    <mergeCell ref="C19:F19"/>
    <mergeCell ref="C18:F18"/>
    <mergeCell ref="A7:B7"/>
    <mergeCell ref="D27:H27"/>
    <mergeCell ref="C24:F24"/>
    <mergeCell ref="A27:B27"/>
    <mergeCell ref="C7:H7"/>
    <mergeCell ref="A3:H3"/>
    <mergeCell ref="A26:H26"/>
    <mergeCell ref="C13:H13"/>
    <mergeCell ref="C20:F20"/>
    <mergeCell ref="A14:H14"/>
    <mergeCell ref="A5:H5"/>
    <mergeCell ref="A8:H8"/>
    <mergeCell ref="A17:H17"/>
    <mergeCell ref="C10:H10"/>
    <mergeCell ref="A30:B30"/>
    <mergeCell ref="C23:F23"/>
    <mergeCell ref="A11:H11"/>
    <mergeCell ref="D31:H31"/>
    <mergeCell ref="D28:H28"/>
    <mergeCell ref="A31:B31"/>
  </mergeCells>
  <phoneticPr fontId="58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D7D31"/>
  </sheetPr>
  <dimension ref="A1:N56"/>
  <sheetViews>
    <sheetView workbookViewId="0">
      <selection sqref="A1:N1"/>
    </sheetView>
  </sheetViews>
  <sheetFormatPr defaultRowHeight="14.5"/>
  <cols>
    <col min="1" max="1" width="4.453125" customWidth="1"/>
    <col min="2" max="3" width="13" customWidth="1"/>
    <col min="4" max="4" width="15" customWidth="1"/>
    <col min="5" max="6" width="11" customWidth="1"/>
    <col min="7" max="7" width="8" customWidth="1"/>
    <col min="8" max="8" width="10" customWidth="1"/>
    <col min="9" max="9" width="8.453125" customWidth="1"/>
    <col min="10" max="10" width="10" customWidth="1"/>
    <col min="11" max="13" width="9" customWidth="1"/>
    <col min="14" max="14" width="25" customWidth="1"/>
  </cols>
  <sheetData>
    <row r="1" spans="1:14" ht="28" customHeight="1">
      <c r="A1" s="131" t="s">
        <v>116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ht="20" customHeight="1">
      <c r="A2" s="130" t="s">
        <v>34</v>
      </c>
      <c r="B2" s="129"/>
      <c r="C2" s="129"/>
      <c r="D2" s="129"/>
      <c r="E2" s="129"/>
      <c r="F2" s="129"/>
      <c r="G2" s="130" t="s">
        <v>35</v>
      </c>
      <c r="H2" s="129"/>
      <c r="I2" s="129"/>
      <c r="J2" s="129"/>
      <c r="K2" s="130" t="s">
        <v>36</v>
      </c>
      <c r="L2" s="129"/>
      <c r="M2" s="129"/>
      <c r="N2" s="129"/>
    </row>
    <row r="3" spans="1:14" ht="16" customHeight="1">
      <c r="A3" s="133" t="s">
        <v>37</v>
      </c>
      <c r="B3" s="134"/>
      <c r="C3" s="134"/>
      <c r="D3" s="134"/>
      <c r="E3" s="134"/>
      <c r="F3" s="134"/>
      <c r="G3" s="149" t="s">
        <v>117</v>
      </c>
      <c r="H3" s="134"/>
      <c r="I3" s="134"/>
      <c r="J3" s="134"/>
      <c r="K3" s="134"/>
      <c r="L3" s="134"/>
      <c r="M3" s="134"/>
      <c r="N3" s="150" t="s">
        <v>118</v>
      </c>
    </row>
    <row r="4" spans="1:14" ht="44" customHeight="1">
      <c r="A4" s="102" t="s">
        <v>38</v>
      </c>
      <c r="B4" s="103" t="s">
        <v>119</v>
      </c>
      <c r="C4" s="103" t="s">
        <v>120</v>
      </c>
      <c r="D4" s="103" t="s">
        <v>121</v>
      </c>
      <c r="E4" s="103" t="s">
        <v>122</v>
      </c>
      <c r="F4" s="103" t="s">
        <v>123</v>
      </c>
      <c r="G4" s="114" t="s">
        <v>42</v>
      </c>
      <c r="H4" s="114" t="s">
        <v>124</v>
      </c>
      <c r="I4" s="114" t="s">
        <v>125</v>
      </c>
      <c r="J4" s="114" t="s">
        <v>126</v>
      </c>
      <c r="K4" s="114" t="s">
        <v>127</v>
      </c>
      <c r="L4" s="114" t="s">
        <v>128</v>
      </c>
      <c r="M4" s="114" t="s">
        <v>129</v>
      </c>
      <c r="N4" s="115" t="s">
        <v>130</v>
      </c>
    </row>
    <row r="5" spans="1:14" ht="18" customHeight="1">
      <c r="A5" s="105">
        <v>1</v>
      </c>
      <c r="B5" s="106"/>
      <c r="C5" s="106"/>
      <c r="D5" s="106"/>
      <c r="E5" s="106"/>
      <c r="F5" s="106"/>
      <c r="G5" s="106"/>
      <c r="H5" s="106"/>
      <c r="I5" s="106"/>
      <c r="J5" s="116" t="str">
        <f t="shared" ref="J5:J36" si="0">IF(AND(H5&lt;&gt;"",I5&lt;&gt;""),ROUND(H5*I5/60,1),"")</f>
        <v/>
      </c>
      <c r="K5" s="106"/>
      <c r="L5" s="116" t="str">
        <f t="shared" ref="L5:L36" si="1">IF(AND(J5&lt;&gt;"",K5&lt;&gt;""),ROUND(J5*K5,1),"")</f>
        <v/>
      </c>
      <c r="M5" s="116" t="str">
        <f t="array" ref="M5">IF(L5="","",_xlfn.IFS(G5="日次",L5*240,G5="週次",L5*48,G5="月次",L5*12,G5="四半期",L5*4,G5="年次",L5*1,TRUE,""))</f>
        <v/>
      </c>
      <c r="N5" s="107"/>
    </row>
    <row r="6" spans="1:14" ht="18" customHeight="1">
      <c r="A6" s="108">
        <v>2</v>
      </c>
      <c r="B6" s="109"/>
      <c r="C6" s="109"/>
      <c r="D6" s="109"/>
      <c r="E6" s="109"/>
      <c r="F6" s="109"/>
      <c r="G6" s="109"/>
      <c r="H6" s="109"/>
      <c r="I6" s="109"/>
      <c r="J6" s="117" t="str">
        <f t="shared" si="0"/>
        <v/>
      </c>
      <c r="K6" s="109"/>
      <c r="L6" s="117" t="str">
        <f t="shared" si="1"/>
        <v/>
      </c>
      <c r="M6" s="117" t="str">
        <f t="array" ref="M6">IF(L6="","",_xlfn.IFS(G6="日次",L6*240,G6="週次",L6*48,G6="月次",L6*12,G6="四半期",L6*4,G6="年次",L6*1,TRUE,""))</f>
        <v/>
      </c>
      <c r="N6" s="110"/>
    </row>
    <row r="7" spans="1:14" ht="18" customHeight="1">
      <c r="A7" s="108">
        <v>3</v>
      </c>
      <c r="B7" s="109"/>
      <c r="C7" s="109"/>
      <c r="D7" s="109"/>
      <c r="E7" s="109"/>
      <c r="F7" s="109"/>
      <c r="G7" s="109"/>
      <c r="H7" s="109"/>
      <c r="I7" s="109"/>
      <c r="J7" s="118" t="str">
        <f t="shared" si="0"/>
        <v/>
      </c>
      <c r="K7" s="109"/>
      <c r="L7" s="118" t="str">
        <f t="shared" si="1"/>
        <v/>
      </c>
      <c r="M7" s="118" t="str">
        <f t="array" ref="M7">IF(L7="","",_xlfn.IFS(G7="日次",L7*240,G7="週次",L7*48,G7="月次",L7*12,G7="四半期",L7*4,G7="年次",L7*1,TRUE,""))</f>
        <v/>
      </c>
      <c r="N7" s="110"/>
    </row>
    <row r="8" spans="1:14" ht="18" customHeight="1">
      <c r="A8" s="108">
        <v>4</v>
      </c>
      <c r="B8" s="109"/>
      <c r="C8" s="109"/>
      <c r="D8" s="109"/>
      <c r="E8" s="109"/>
      <c r="F8" s="109"/>
      <c r="G8" s="109"/>
      <c r="H8" s="109"/>
      <c r="I8" s="109"/>
      <c r="J8" s="117" t="str">
        <f t="shared" si="0"/>
        <v/>
      </c>
      <c r="K8" s="109"/>
      <c r="L8" s="117" t="str">
        <f t="shared" si="1"/>
        <v/>
      </c>
      <c r="M8" s="117" t="str">
        <f t="array" ref="M8">IF(L8="","",_xlfn.IFS(G8="日次",L8*240,G8="週次",L8*48,G8="月次",L8*12,G8="四半期",L8*4,G8="年次",L8*1,TRUE,""))</f>
        <v/>
      </c>
      <c r="N8" s="110"/>
    </row>
    <row r="9" spans="1:14" ht="18" customHeight="1">
      <c r="A9" s="108">
        <v>5</v>
      </c>
      <c r="B9" s="109"/>
      <c r="C9" s="109"/>
      <c r="D9" s="109"/>
      <c r="E9" s="109"/>
      <c r="F9" s="109"/>
      <c r="G9" s="109"/>
      <c r="H9" s="109"/>
      <c r="I9" s="109"/>
      <c r="J9" s="118" t="str">
        <f t="shared" si="0"/>
        <v/>
      </c>
      <c r="K9" s="109"/>
      <c r="L9" s="118" t="str">
        <f t="shared" si="1"/>
        <v/>
      </c>
      <c r="M9" s="118" t="str">
        <f t="array" ref="M9">IF(L9="","",_xlfn.IFS(G9="日次",L9*240,G9="週次",L9*48,G9="月次",L9*12,G9="四半期",L9*4,G9="年次",L9*1,TRUE,""))</f>
        <v/>
      </c>
      <c r="N9" s="110"/>
    </row>
    <row r="10" spans="1:14" ht="18" customHeight="1">
      <c r="A10" s="108">
        <v>6</v>
      </c>
      <c r="B10" s="109"/>
      <c r="C10" s="109"/>
      <c r="D10" s="109"/>
      <c r="E10" s="109"/>
      <c r="F10" s="109"/>
      <c r="G10" s="109"/>
      <c r="H10" s="109"/>
      <c r="I10" s="109"/>
      <c r="J10" s="117" t="str">
        <f t="shared" si="0"/>
        <v/>
      </c>
      <c r="K10" s="109"/>
      <c r="L10" s="117" t="str">
        <f t="shared" si="1"/>
        <v/>
      </c>
      <c r="M10" s="117" t="str">
        <f t="array" ref="M10">IF(L10="","",_xlfn.IFS(G10="日次",L10*240,G10="週次",L10*48,G10="月次",L10*12,G10="四半期",L10*4,G10="年次",L10*1,TRUE,""))</f>
        <v/>
      </c>
      <c r="N10" s="110"/>
    </row>
    <row r="11" spans="1:14" ht="18" customHeight="1">
      <c r="A11" s="108">
        <v>7</v>
      </c>
      <c r="B11" s="109"/>
      <c r="C11" s="109"/>
      <c r="D11" s="109"/>
      <c r="E11" s="109"/>
      <c r="F11" s="109"/>
      <c r="G11" s="109"/>
      <c r="H11" s="109"/>
      <c r="I11" s="109"/>
      <c r="J11" s="118" t="str">
        <f t="shared" si="0"/>
        <v/>
      </c>
      <c r="K11" s="109"/>
      <c r="L11" s="118" t="str">
        <f t="shared" si="1"/>
        <v/>
      </c>
      <c r="M11" s="118" t="str">
        <f t="array" ref="M11">IF(L11="","",_xlfn.IFS(G11="日次",L11*240,G11="週次",L11*48,G11="月次",L11*12,G11="四半期",L11*4,G11="年次",L11*1,TRUE,""))</f>
        <v/>
      </c>
      <c r="N11" s="110"/>
    </row>
    <row r="12" spans="1:14" ht="18" customHeight="1">
      <c r="A12" s="108">
        <v>8</v>
      </c>
      <c r="B12" s="109"/>
      <c r="C12" s="109"/>
      <c r="D12" s="109"/>
      <c r="E12" s="109"/>
      <c r="F12" s="109"/>
      <c r="G12" s="109"/>
      <c r="H12" s="109"/>
      <c r="I12" s="109"/>
      <c r="J12" s="117" t="str">
        <f t="shared" si="0"/>
        <v/>
      </c>
      <c r="K12" s="109"/>
      <c r="L12" s="117" t="str">
        <f t="shared" si="1"/>
        <v/>
      </c>
      <c r="M12" s="117" t="str">
        <f t="array" ref="M12">IF(L12="","",_xlfn.IFS(G12="日次",L12*240,G12="週次",L12*48,G12="月次",L12*12,G12="四半期",L12*4,G12="年次",L12*1,TRUE,""))</f>
        <v/>
      </c>
      <c r="N12" s="110"/>
    </row>
    <row r="13" spans="1:14" ht="18" customHeight="1">
      <c r="A13" s="108">
        <v>9</v>
      </c>
      <c r="B13" s="109"/>
      <c r="C13" s="109"/>
      <c r="D13" s="109"/>
      <c r="E13" s="109"/>
      <c r="F13" s="109"/>
      <c r="G13" s="109"/>
      <c r="H13" s="109"/>
      <c r="I13" s="109"/>
      <c r="J13" s="118" t="str">
        <f t="shared" si="0"/>
        <v/>
      </c>
      <c r="K13" s="109"/>
      <c r="L13" s="118" t="str">
        <f t="shared" si="1"/>
        <v/>
      </c>
      <c r="M13" s="118" t="str">
        <f t="array" ref="M13">IF(L13="","",_xlfn.IFS(G13="日次",L13*240,G13="週次",L13*48,G13="月次",L13*12,G13="四半期",L13*4,G13="年次",L13*1,TRUE,""))</f>
        <v/>
      </c>
      <c r="N13" s="110"/>
    </row>
    <row r="14" spans="1:14" ht="18" customHeight="1">
      <c r="A14" s="108">
        <v>10</v>
      </c>
      <c r="B14" s="109"/>
      <c r="C14" s="109"/>
      <c r="D14" s="109"/>
      <c r="E14" s="109"/>
      <c r="F14" s="109"/>
      <c r="G14" s="109"/>
      <c r="H14" s="109"/>
      <c r="I14" s="109"/>
      <c r="J14" s="117" t="str">
        <f t="shared" si="0"/>
        <v/>
      </c>
      <c r="K14" s="109"/>
      <c r="L14" s="117" t="str">
        <f t="shared" si="1"/>
        <v/>
      </c>
      <c r="M14" s="117" t="str">
        <f t="array" ref="M14">IF(L14="","",_xlfn.IFS(G14="日次",L14*240,G14="週次",L14*48,G14="月次",L14*12,G14="四半期",L14*4,G14="年次",L14*1,TRUE,""))</f>
        <v/>
      </c>
      <c r="N14" s="110"/>
    </row>
    <row r="15" spans="1:14" ht="18" customHeight="1">
      <c r="A15" s="108">
        <v>11</v>
      </c>
      <c r="B15" s="109"/>
      <c r="C15" s="109"/>
      <c r="D15" s="109"/>
      <c r="E15" s="109"/>
      <c r="F15" s="109"/>
      <c r="G15" s="109"/>
      <c r="H15" s="109"/>
      <c r="I15" s="109"/>
      <c r="J15" s="118" t="str">
        <f t="shared" si="0"/>
        <v/>
      </c>
      <c r="K15" s="109"/>
      <c r="L15" s="118" t="str">
        <f t="shared" si="1"/>
        <v/>
      </c>
      <c r="M15" s="118" t="str">
        <f t="array" ref="M15">IF(L15="","",_xlfn.IFS(G15="日次",L15*240,G15="週次",L15*48,G15="月次",L15*12,G15="四半期",L15*4,G15="年次",L15*1,TRUE,""))</f>
        <v/>
      </c>
      <c r="N15" s="110"/>
    </row>
    <row r="16" spans="1:14" ht="18" customHeight="1">
      <c r="A16" s="108">
        <v>12</v>
      </c>
      <c r="B16" s="109"/>
      <c r="C16" s="109"/>
      <c r="D16" s="109"/>
      <c r="E16" s="109"/>
      <c r="F16" s="109"/>
      <c r="G16" s="109"/>
      <c r="H16" s="109"/>
      <c r="I16" s="109"/>
      <c r="J16" s="117" t="str">
        <f t="shared" si="0"/>
        <v/>
      </c>
      <c r="K16" s="109"/>
      <c r="L16" s="117" t="str">
        <f t="shared" si="1"/>
        <v/>
      </c>
      <c r="M16" s="117" t="str">
        <f t="array" ref="M16">IF(L16="","",_xlfn.IFS(G16="日次",L16*240,G16="週次",L16*48,G16="月次",L16*12,G16="四半期",L16*4,G16="年次",L16*1,TRUE,""))</f>
        <v/>
      </c>
      <c r="N16" s="110"/>
    </row>
    <row r="17" spans="1:14" ht="18" customHeight="1">
      <c r="A17" s="108">
        <v>13</v>
      </c>
      <c r="B17" s="109"/>
      <c r="C17" s="109"/>
      <c r="D17" s="109"/>
      <c r="E17" s="109"/>
      <c r="F17" s="109"/>
      <c r="G17" s="109"/>
      <c r="H17" s="109"/>
      <c r="I17" s="109"/>
      <c r="J17" s="118" t="str">
        <f t="shared" si="0"/>
        <v/>
      </c>
      <c r="K17" s="109"/>
      <c r="L17" s="118" t="str">
        <f t="shared" si="1"/>
        <v/>
      </c>
      <c r="M17" s="118" t="str">
        <f t="array" ref="M17">IF(L17="","",_xlfn.IFS(G17="日次",L17*240,G17="週次",L17*48,G17="月次",L17*12,G17="四半期",L17*4,G17="年次",L17*1,TRUE,""))</f>
        <v/>
      </c>
      <c r="N17" s="110"/>
    </row>
    <row r="18" spans="1:14" ht="18" customHeight="1">
      <c r="A18" s="108">
        <v>14</v>
      </c>
      <c r="B18" s="109"/>
      <c r="C18" s="109"/>
      <c r="D18" s="109"/>
      <c r="E18" s="109"/>
      <c r="F18" s="109"/>
      <c r="G18" s="109"/>
      <c r="H18" s="109"/>
      <c r="I18" s="109"/>
      <c r="J18" s="117" t="str">
        <f t="shared" si="0"/>
        <v/>
      </c>
      <c r="K18" s="109"/>
      <c r="L18" s="117" t="str">
        <f t="shared" si="1"/>
        <v/>
      </c>
      <c r="M18" s="117" t="str">
        <f t="array" ref="M18">IF(L18="","",_xlfn.IFS(G18="日次",L18*240,G18="週次",L18*48,G18="月次",L18*12,G18="四半期",L18*4,G18="年次",L18*1,TRUE,""))</f>
        <v/>
      </c>
      <c r="N18" s="110"/>
    </row>
    <row r="19" spans="1:14" ht="18" customHeight="1">
      <c r="A19" s="108">
        <v>15</v>
      </c>
      <c r="B19" s="109"/>
      <c r="C19" s="109"/>
      <c r="D19" s="109"/>
      <c r="E19" s="109"/>
      <c r="F19" s="109"/>
      <c r="G19" s="109"/>
      <c r="H19" s="109"/>
      <c r="I19" s="109"/>
      <c r="J19" s="118" t="str">
        <f t="shared" si="0"/>
        <v/>
      </c>
      <c r="K19" s="109"/>
      <c r="L19" s="118" t="str">
        <f t="shared" si="1"/>
        <v/>
      </c>
      <c r="M19" s="118" t="str">
        <f t="array" ref="M19">IF(L19="","",_xlfn.IFS(G19="日次",L19*240,G19="週次",L19*48,G19="月次",L19*12,G19="四半期",L19*4,G19="年次",L19*1,TRUE,""))</f>
        <v/>
      </c>
      <c r="N19" s="110"/>
    </row>
    <row r="20" spans="1:14" ht="18" customHeight="1">
      <c r="A20" s="108">
        <v>16</v>
      </c>
      <c r="B20" s="109"/>
      <c r="C20" s="109"/>
      <c r="D20" s="109"/>
      <c r="E20" s="109"/>
      <c r="F20" s="109"/>
      <c r="G20" s="109"/>
      <c r="H20" s="109"/>
      <c r="I20" s="109"/>
      <c r="J20" s="117" t="str">
        <f t="shared" si="0"/>
        <v/>
      </c>
      <c r="K20" s="109"/>
      <c r="L20" s="117" t="str">
        <f t="shared" si="1"/>
        <v/>
      </c>
      <c r="M20" s="117" t="str">
        <f t="array" ref="M20">IF(L20="","",_xlfn.IFS(G20="日次",L20*240,G20="週次",L20*48,G20="月次",L20*12,G20="四半期",L20*4,G20="年次",L20*1,TRUE,""))</f>
        <v/>
      </c>
      <c r="N20" s="110"/>
    </row>
    <row r="21" spans="1:14" ht="18" customHeight="1">
      <c r="A21" s="108">
        <v>17</v>
      </c>
      <c r="B21" s="109"/>
      <c r="C21" s="109"/>
      <c r="D21" s="109"/>
      <c r="E21" s="109"/>
      <c r="F21" s="109"/>
      <c r="G21" s="109"/>
      <c r="H21" s="109"/>
      <c r="I21" s="109"/>
      <c r="J21" s="118" t="str">
        <f t="shared" si="0"/>
        <v/>
      </c>
      <c r="K21" s="109"/>
      <c r="L21" s="118" t="str">
        <f t="shared" si="1"/>
        <v/>
      </c>
      <c r="M21" s="118" t="str">
        <f t="array" ref="M21">IF(L21="","",_xlfn.IFS(G21="日次",L21*240,G21="週次",L21*48,G21="月次",L21*12,G21="四半期",L21*4,G21="年次",L21*1,TRUE,""))</f>
        <v/>
      </c>
      <c r="N21" s="110"/>
    </row>
    <row r="22" spans="1:14" ht="18" customHeight="1">
      <c r="A22" s="108">
        <v>18</v>
      </c>
      <c r="B22" s="109"/>
      <c r="C22" s="109"/>
      <c r="D22" s="109"/>
      <c r="E22" s="109"/>
      <c r="F22" s="109"/>
      <c r="G22" s="109"/>
      <c r="H22" s="109"/>
      <c r="I22" s="109"/>
      <c r="J22" s="117" t="str">
        <f t="shared" si="0"/>
        <v/>
      </c>
      <c r="K22" s="109"/>
      <c r="L22" s="117" t="str">
        <f t="shared" si="1"/>
        <v/>
      </c>
      <c r="M22" s="117" t="str">
        <f t="array" ref="M22">IF(L22="","",_xlfn.IFS(G22="日次",L22*240,G22="週次",L22*48,G22="月次",L22*12,G22="四半期",L22*4,G22="年次",L22*1,TRUE,""))</f>
        <v/>
      </c>
      <c r="N22" s="110"/>
    </row>
    <row r="23" spans="1:14" ht="18" customHeight="1">
      <c r="A23" s="108">
        <v>19</v>
      </c>
      <c r="B23" s="109"/>
      <c r="C23" s="109"/>
      <c r="D23" s="109"/>
      <c r="E23" s="109"/>
      <c r="F23" s="109"/>
      <c r="G23" s="109"/>
      <c r="H23" s="109"/>
      <c r="I23" s="109"/>
      <c r="J23" s="118" t="str">
        <f t="shared" si="0"/>
        <v/>
      </c>
      <c r="K23" s="109"/>
      <c r="L23" s="118" t="str">
        <f t="shared" si="1"/>
        <v/>
      </c>
      <c r="M23" s="118" t="str">
        <f t="array" ref="M23">IF(L23="","",_xlfn.IFS(G23="日次",L23*240,G23="週次",L23*48,G23="月次",L23*12,G23="四半期",L23*4,G23="年次",L23*1,TRUE,""))</f>
        <v/>
      </c>
      <c r="N23" s="110"/>
    </row>
    <row r="24" spans="1:14" ht="18" customHeight="1">
      <c r="A24" s="108">
        <v>20</v>
      </c>
      <c r="B24" s="109"/>
      <c r="C24" s="109"/>
      <c r="D24" s="109"/>
      <c r="E24" s="109"/>
      <c r="F24" s="109"/>
      <c r="G24" s="109"/>
      <c r="H24" s="109"/>
      <c r="I24" s="109"/>
      <c r="J24" s="117" t="str">
        <f t="shared" si="0"/>
        <v/>
      </c>
      <c r="K24" s="109"/>
      <c r="L24" s="117" t="str">
        <f t="shared" si="1"/>
        <v/>
      </c>
      <c r="M24" s="117" t="str">
        <f t="array" ref="M24">IF(L24="","",_xlfn.IFS(G24="日次",L24*240,G24="週次",L24*48,G24="月次",L24*12,G24="四半期",L24*4,G24="年次",L24*1,TRUE,""))</f>
        <v/>
      </c>
      <c r="N24" s="110"/>
    </row>
    <row r="25" spans="1:14" ht="18" customHeight="1">
      <c r="A25" s="108">
        <v>21</v>
      </c>
      <c r="B25" s="109"/>
      <c r="C25" s="109"/>
      <c r="D25" s="109"/>
      <c r="E25" s="109"/>
      <c r="F25" s="109"/>
      <c r="G25" s="109"/>
      <c r="H25" s="109"/>
      <c r="I25" s="109"/>
      <c r="J25" s="118" t="str">
        <f t="shared" si="0"/>
        <v/>
      </c>
      <c r="K25" s="109"/>
      <c r="L25" s="118" t="str">
        <f t="shared" si="1"/>
        <v/>
      </c>
      <c r="M25" s="118" t="str">
        <f t="array" ref="M25">IF(L25="","",_xlfn.IFS(G25="日次",L25*240,G25="週次",L25*48,G25="月次",L25*12,G25="四半期",L25*4,G25="年次",L25*1,TRUE,""))</f>
        <v/>
      </c>
      <c r="N25" s="110"/>
    </row>
    <row r="26" spans="1:14" ht="18" customHeight="1">
      <c r="A26" s="108">
        <v>22</v>
      </c>
      <c r="B26" s="109"/>
      <c r="C26" s="109"/>
      <c r="D26" s="109"/>
      <c r="E26" s="109"/>
      <c r="F26" s="109"/>
      <c r="G26" s="109"/>
      <c r="H26" s="109"/>
      <c r="I26" s="109"/>
      <c r="J26" s="117" t="str">
        <f t="shared" si="0"/>
        <v/>
      </c>
      <c r="K26" s="109"/>
      <c r="L26" s="117" t="str">
        <f t="shared" si="1"/>
        <v/>
      </c>
      <c r="M26" s="117" t="str">
        <f t="array" ref="M26">IF(L26="","",_xlfn.IFS(G26="日次",L26*240,G26="週次",L26*48,G26="月次",L26*12,G26="四半期",L26*4,G26="年次",L26*1,TRUE,""))</f>
        <v/>
      </c>
      <c r="N26" s="110"/>
    </row>
    <row r="27" spans="1:14" ht="18" customHeight="1">
      <c r="A27" s="108">
        <v>23</v>
      </c>
      <c r="B27" s="109"/>
      <c r="C27" s="109"/>
      <c r="D27" s="109"/>
      <c r="E27" s="109"/>
      <c r="F27" s="109"/>
      <c r="G27" s="109"/>
      <c r="H27" s="109"/>
      <c r="I27" s="109"/>
      <c r="J27" s="118" t="str">
        <f t="shared" si="0"/>
        <v/>
      </c>
      <c r="K27" s="109"/>
      <c r="L27" s="118" t="str">
        <f t="shared" si="1"/>
        <v/>
      </c>
      <c r="M27" s="118" t="str">
        <f t="array" ref="M27">IF(L27="","",_xlfn.IFS(G27="日次",L27*240,G27="週次",L27*48,G27="月次",L27*12,G27="四半期",L27*4,G27="年次",L27*1,TRUE,""))</f>
        <v/>
      </c>
      <c r="N27" s="110"/>
    </row>
    <row r="28" spans="1:14" ht="18" customHeight="1">
      <c r="A28" s="108">
        <v>24</v>
      </c>
      <c r="B28" s="109"/>
      <c r="C28" s="109"/>
      <c r="D28" s="109"/>
      <c r="E28" s="109"/>
      <c r="F28" s="109"/>
      <c r="G28" s="109"/>
      <c r="H28" s="109"/>
      <c r="I28" s="109"/>
      <c r="J28" s="117" t="str">
        <f t="shared" si="0"/>
        <v/>
      </c>
      <c r="K28" s="109"/>
      <c r="L28" s="117" t="str">
        <f t="shared" si="1"/>
        <v/>
      </c>
      <c r="M28" s="117" t="str">
        <f t="array" ref="M28">IF(L28="","",_xlfn.IFS(G28="日次",L28*240,G28="週次",L28*48,G28="月次",L28*12,G28="四半期",L28*4,G28="年次",L28*1,TRUE,""))</f>
        <v/>
      </c>
      <c r="N28" s="110"/>
    </row>
    <row r="29" spans="1:14" ht="18" customHeight="1">
      <c r="A29" s="108">
        <v>25</v>
      </c>
      <c r="B29" s="109"/>
      <c r="C29" s="109"/>
      <c r="D29" s="109"/>
      <c r="E29" s="109"/>
      <c r="F29" s="109"/>
      <c r="G29" s="109"/>
      <c r="H29" s="109"/>
      <c r="I29" s="109"/>
      <c r="J29" s="118" t="str">
        <f t="shared" si="0"/>
        <v/>
      </c>
      <c r="K29" s="109"/>
      <c r="L29" s="118" t="str">
        <f t="shared" si="1"/>
        <v/>
      </c>
      <c r="M29" s="118" t="str">
        <f t="array" ref="M29">IF(L29="","",_xlfn.IFS(G29="日次",L29*240,G29="週次",L29*48,G29="月次",L29*12,G29="四半期",L29*4,G29="年次",L29*1,TRUE,""))</f>
        <v/>
      </c>
      <c r="N29" s="110"/>
    </row>
    <row r="30" spans="1:14" ht="18" customHeight="1">
      <c r="A30" s="108">
        <v>26</v>
      </c>
      <c r="B30" s="109"/>
      <c r="C30" s="109"/>
      <c r="D30" s="109"/>
      <c r="E30" s="109"/>
      <c r="F30" s="109"/>
      <c r="G30" s="109"/>
      <c r="H30" s="109"/>
      <c r="I30" s="109"/>
      <c r="J30" s="117" t="str">
        <f t="shared" si="0"/>
        <v/>
      </c>
      <c r="K30" s="109"/>
      <c r="L30" s="117" t="str">
        <f t="shared" si="1"/>
        <v/>
      </c>
      <c r="M30" s="117" t="str">
        <f t="array" ref="M30">IF(L30="","",_xlfn.IFS(G30="日次",L30*240,G30="週次",L30*48,G30="月次",L30*12,G30="四半期",L30*4,G30="年次",L30*1,TRUE,""))</f>
        <v/>
      </c>
      <c r="N30" s="110"/>
    </row>
    <row r="31" spans="1:14" ht="18" customHeight="1">
      <c r="A31" s="108">
        <v>27</v>
      </c>
      <c r="B31" s="109"/>
      <c r="C31" s="109"/>
      <c r="D31" s="109"/>
      <c r="E31" s="109"/>
      <c r="F31" s="109"/>
      <c r="G31" s="109"/>
      <c r="H31" s="109"/>
      <c r="I31" s="109"/>
      <c r="J31" s="118" t="str">
        <f t="shared" si="0"/>
        <v/>
      </c>
      <c r="K31" s="109"/>
      <c r="L31" s="118" t="str">
        <f t="shared" si="1"/>
        <v/>
      </c>
      <c r="M31" s="118" t="str">
        <f t="array" ref="M31">IF(L31="","",_xlfn.IFS(G31="日次",L31*240,G31="週次",L31*48,G31="月次",L31*12,G31="四半期",L31*4,G31="年次",L31*1,TRUE,""))</f>
        <v/>
      </c>
      <c r="N31" s="110"/>
    </row>
    <row r="32" spans="1:14" ht="18" customHeight="1">
      <c r="A32" s="108">
        <v>28</v>
      </c>
      <c r="B32" s="109"/>
      <c r="C32" s="109"/>
      <c r="D32" s="109"/>
      <c r="E32" s="109"/>
      <c r="F32" s="109"/>
      <c r="G32" s="109"/>
      <c r="H32" s="109"/>
      <c r="I32" s="109"/>
      <c r="J32" s="117" t="str">
        <f t="shared" si="0"/>
        <v/>
      </c>
      <c r="K32" s="109"/>
      <c r="L32" s="117" t="str">
        <f t="shared" si="1"/>
        <v/>
      </c>
      <c r="M32" s="117" t="str">
        <f t="array" ref="M32">IF(L32="","",_xlfn.IFS(G32="日次",L32*240,G32="週次",L32*48,G32="月次",L32*12,G32="四半期",L32*4,G32="年次",L32*1,TRUE,""))</f>
        <v/>
      </c>
      <c r="N32" s="110"/>
    </row>
    <row r="33" spans="1:14" ht="18" customHeight="1">
      <c r="A33" s="108">
        <v>29</v>
      </c>
      <c r="B33" s="109"/>
      <c r="C33" s="109"/>
      <c r="D33" s="109"/>
      <c r="E33" s="109"/>
      <c r="F33" s="109"/>
      <c r="G33" s="109"/>
      <c r="H33" s="109"/>
      <c r="I33" s="109"/>
      <c r="J33" s="118" t="str">
        <f t="shared" si="0"/>
        <v/>
      </c>
      <c r="K33" s="109"/>
      <c r="L33" s="118" t="str">
        <f t="shared" si="1"/>
        <v/>
      </c>
      <c r="M33" s="118" t="str">
        <f t="array" ref="M33">IF(L33="","",_xlfn.IFS(G33="日次",L33*240,G33="週次",L33*48,G33="月次",L33*12,G33="四半期",L33*4,G33="年次",L33*1,TRUE,""))</f>
        <v/>
      </c>
      <c r="N33" s="110"/>
    </row>
    <row r="34" spans="1:14" ht="18" customHeight="1">
      <c r="A34" s="108">
        <v>30</v>
      </c>
      <c r="B34" s="109"/>
      <c r="C34" s="109"/>
      <c r="D34" s="109"/>
      <c r="E34" s="109"/>
      <c r="F34" s="109"/>
      <c r="G34" s="109"/>
      <c r="H34" s="109"/>
      <c r="I34" s="109"/>
      <c r="J34" s="117" t="str">
        <f t="shared" si="0"/>
        <v/>
      </c>
      <c r="K34" s="109"/>
      <c r="L34" s="117" t="str">
        <f t="shared" si="1"/>
        <v/>
      </c>
      <c r="M34" s="117" t="str">
        <f t="array" ref="M34">IF(L34="","",_xlfn.IFS(G34="日次",L34*240,G34="週次",L34*48,G34="月次",L34*12,G34="四半期",L34*4,G34="年次",L34*1,TRUE,""))</f>
        <v/>
      </c>
      <c r="N34" s="110"/>
    </row>
    <row r="35" spans="1:14" ht="18" customHeight="1">
      <c r="A35" s="108">
        <v>31</v>
      </c>
      <c r="B35" s="109"/>
      <c r="C35" s="109"/>
      <c r="D35" s="109"/>
      <c r="E35" s="109"/>
      <c r="F35" s="109"/>
      <c r="G35" s="109"/>
      <c r="H35" s="109"/>
      <c r="I35" s="109"/>
      <c r="J35" s="118" t="str">
        <f t="shared" si="0"/>
        <v/>
      </c>
      <c r="K35" s="109"/>
      <c r="L35" s="118" t="str">
        <f t="shared" si="1"/>
        <v/>
      </c>
      <c r="M35" s="118" t="str">
        <f t="array" ref="M35">IF(L35="","",_xlfn.IFS(G35="日次",L35*240,G35="週次",L35*48,G35="月次",L35*12,G35="四半期",L35*4,G35="年次",L35*1,TRUE,""))</f>
        <v/>
      </c>
      <c r="N35" s="110"/>
    </row>
    <row r="36" spans="1:14" ht="18" customHeight="1">
      <c r="A36" s="108">
        <v>32</v>
      </c>
      <c r="B36" s="109"/>
      <c r="C36" s="109"/>
      <c r="D36" s="109"/>
      <c r="E36" s="109"/>
      <c r="F36" s="109"/>
      <c r="G36" s="109"/>
      <c r="H36" s="109"/>
      <c r="I36" s="109"/>
      <c r="J36" s="117" t="str">
        <f t="shared" si="0"/>
        <v/>
      </c>
      <c r="K36" s="109"/>
      <c r="L36" s="117" t="str">
        <f t="shared" si="1"/>
        <v/>
      </c>
      <c r="M36" s="117" t="str">
        <f t="array" ref="M36">IF(L36="","",_xlfn.IFS(G36="日次",L36*240,G36="週次",L36*48,G36="月次",L36*12,G36="四半期",L36*4,G36="年次",L36*1,TRUE,""))</f>
        <v/>
      </c>
      <c r="N36" s="110"/>
    </row>
    <row r="37" spans="1:14" ht="18" customHeight="1">
      <c r="A37" s="108">
        <v>33</v>
      </c>
      <c r="B37" s="109"/>
      <c r="C37" s="109"/>
      <c r="D37" s="109"/>
      <c r="E37" s="109"/>
      <c r="F37" s="109"/>
      <c r="G37" s="109"/>
      <c r="H37" s="109"/>
      <c r="I37" s="109"/>
      <c r="J37" s="118" t="str">
        <f t="shared" ref="J37:J68" si="2">IF(AND(H37&lt;&gt;"",I37&lt;&gt;""),ROUND(H37*I37/60,1),"")</f>
        <v/>
      </c>
      <c r="K37" s="109"/>
      <c r="L37" s="118" t="str">
        <f t="shared" ref="L37:L68" si="3">IF(AND(J37&lt;&gt;"",K37&lt;&gt;""),ROUND(J37*K37,1),"")</f>
        <v/>
      </c>
      <c r="M37" s="118" t="str">
        <f t="array" ref="M37">IF(L37="","",_xlfn.IFS(G37="日次",L37*240,G37="週次",L37*48,G37="月次",L37*12,G37="四半期",L37*4,G37="年次",L37*1,TRUE,""))</f>
        <v/>
      </c>
      <c r="N37" s="110"/>
    </row>
    <row r="38" spans="1:14" ht="18" customHeight="1">
      <c r="A38" s="108">
        <v>34</v>
      </c>
      <c r="B38" s="109"/>
      <c r="C38" s="109"/>
      <c r="D38" s="109"/>
      <c r="E38" s="109"/>
      <c r="F38" s="109"/>
      <c r="G38" s="109"/>
      <c r="H38" s="109"/>
      <c r="I38" s="109"/>
      <c r="J38" s="117" t="str">
        <f t="shared" si="2"/>
        <v/>
      </c>
      <c r="K38" s="109"/>
      <c r="L38" s="117" t="str">
        <f t="shared" si="3"/>
        <v/>
      </c>
      <c r="M38" s="117" t="str">
        <f t="array" ref="M38">IF(L38="","",_xlfn.IFS(G38="日次",L38*240,G38="週次",L38*48,G38="月次",L38*12,G38="四半期",L38*4,G38="年次",L38*1,TRUE,""))</f>
        <v/>
      </c>
      <c r="N38" s="110"/>
    </row>
    <row r="39" spans="1:14" ht="18" customHeight="1">
      <c r="A39" s="108">
        <v>35</v>
      </c>
      <c r="B39" s="109"/>
      <c r="C39" s="109"/>
      <c r="D39" s="109"/>
      <c r="E39" s="109"/>
      <c r="F39" s="109"/>
      <c r="G39" s="109"/>
      <c r="H39" s="109"/>
      <c r="I39" s="109"/>
      <c r="J39" s="118" t="str">
        <f t="shared" si="2"/>
        <v/>
      </c>
      <c r="K39" s="109"/>
      <c r="L39" s="118" t="str">
        <f t="shared" si="3"/>
        <v/>
      </c>
      <c r="M39" s="118" t="str">
        <f t="array" ref="M39">IF(L39="","",_xlfn.IFS(G39="日次",L39*240,G39="週次",L39*48,G39="月次",L39*12,G39="四半期",L39*4,G39="年次",L39*1,TRUE,""))</f>
        <v/>
      </c>
      <c r="N39" s="110"/>
    </row>
    <row r="40" spans="1:14" ht="18" customHeight="1">
      <c r="A40" s="108">
        <v>36</v>
      </c>
      <c r="B40" s="109"/>
      <c r="C40" s="109"/>
      <c r="D40" s="109"/>
      <c r="E40" s="109"/>
      <c r="F40" s="109"/>
      <c r="G40" s="109"/>
      <c r="H40" s="109"/>
      <c r="I40" s="109"/>
      <c r="J40" s="117" t="str">
        <f t="shared" si="2"/>
        <v/>
      </c>
      <c r="K40" s="109"/>
      <c r="L40" s="117" t="str">
        <f t="shared" si="3"/>
        <v/>
      </c>
      <c r="M40" s="117" t="str">
        <f t="array" ref="M40">IF(L40="","",_xlfn.IFS(G40="日次",L40*240,G40="週次",L40*48,G40="月次",L40*12,G40="四半期",L40*4,G40="年次",L40*1,TRUE,""))</f>
        <v/>
      </c>
      <c r="N40" s="110"/>
    </row>
    <row r="41" spans="1:14" ht="18" customHeight="1">
      <c r="A41" s="108">
        <v>37</v>
      </c>
      <c r="B41" s="109"/>
      <c r="C41" s="109"/>
      <c r="D41" s="109"/>
      <c r="E41" s="109"/>
      <c r="F41" s="109"/>
      <c r="G41" s="109"/>
      <c r="H41" s="109"/>
      <c r="I41" s="109"/>
      <c r="J41" s="118" t="str">
        <f t="shared" si="2"/>
        <v/>
      </c>
      <c r="K41" s="109"/>
      <c r="L41" s="118" t="str">
        <f t="shared" si="3"/>
        <v/>
      </c>
      <c r="M41" s="118" t="str">
        <f t="array" ref="M41">IF(L41="","",_xlfn.IFS(G41="日次",L41*240,G41="週次",L41*48,G41="月次",L41*12,G41="四半期",L41*4,G41="年次",L41*1,TRUE,""))</f>
        <v/>
      </c>
      <c r="N41" s="110"/>
    </row>
    <row r="42" spans="1:14" ht="18" customHeight="1">
      <c r="A42" s="108">
        <v>38</v>
      </c>
      <c r="B42" s="109"/>
      <c r="C42" s="109"/>
      <c r="D42" s="109"/>
      <c r="E42" s="109"/>
      <c r="F42" s="109"/>
      <c r="G42" s="109"/>
      <c r="H42" s="109"/>
      <c r="I42" s="109"/>
      <c r="J42" s="117" t="str">
        <f t="shared" si="2"/>
        <v/>
      </c>
      <c r="K42" s="109"/>
      <c r="L42" s="117" t="str">
        <f t="shared" si="3"/>
        <v/>
      </c>
      <c r="M42" s="117" t="str">
        <f t="array" ref="M42">IF(L42="","",_xlfn.IFS(G42="日次",L42*240,G42="週次",L42*48,G42="月次",L42*12,G42="四半期",L42*4,G42="年次",L42*1,TRUE,""))</f>
        <v/>
      </c>
      <c r="N42" s="110"/>
    </row>
    <row r="43" spans="1:14" ht="18" customHeight="1">
      <c r="A43" s="108">
        <v>39</v>
      </c>
      <c r="B43" s="109"/>
      <c r="C43" s="109"/>
      <c r="D43" s="109"/>
      <c r="E43" s="109"/>
      <c r="F43" s="109"/>
      <c r="G43" s="109"/>
      <c r="H43" s="109"/>
      <c r="I43" s="109"/>
      <c r="J43" s="118" t="str">
        <f t="shared" si="2"/>
        <v/>
      </c>
      <c r="K43" s="109"/>
      <c r="L43" s="118" t="str">
        <f t="shared" si="3"/>
        <v/>
      </c>
      <c r="M43" s="118" t="str">
        <f t="array" ref="M43">IF(L43="","",_xlfn.IFS(G43="日次",L43*240,G43="週次",L43*48,G43="月次",L43*12,G43="四半期",L43*4,G43="年次",L43*1,TRUE,""))</f>
        <v/>
      </c>
      <c r="N43" s="110"/>
    </row>
    <row r="44" spans="1:14" ht="18" customHeight="1">
      <c r="A44" s="108">
        <v>40</v>
      </c>
      <c r="B44" s="109"/>
      <c r="C44" s="109"/>
      <c r="D44" s="109"/>
      <c r="E44" s="109"/>
      <c r="F44" s="109"/>
      <c r="G44" s="109"/>
      <c r="H44" s="109"/>
      <c r="I44" s="109"/>
      <c r="J44" s="117" t="str">
        <f t="shared" si="2"/>
        <v/>
      </c>
      <c r="K44" s="109"/>
      <c r="L44" s="117" t="str">
        <f t="shared" si="3"/>
        <v/>
      </c>
      <c r="M44" s="117" t="str">
        <f t="array" ref="M44">IF(L44="","",_xlfn.IFS(G44="日次",L44*240,G44="週次",L44*48,G44="月次",L44*12,G44="四半期",L44*4,G44="年次",L44*1,TRUE,""))</f>
        <v/>
      </c>
      <c r="N44" s="110"/>
    </row>
    <row r="45" spans="1:14" ht="18" customHeight="1">
      <c r="A45" s="108">
        <v>41</v>
      </c>
      <c r="B45" s="109"/>
      <c r="C45" s="109"/>
      <c r="D45" s="109"/>
      <c r="E45" s="109"/>
      <c r="F45" s="109"/>
      <c r="G45" s="109"/>
      <c r="H45" s="109"/>
      <c r="I45" s="109"/>
      <c r="J45" s="118" t="str">
        <f t="shared" si="2"/>
        <v/>
      </c>
      <c r="K45" s="109"/>
      <c r="L45" s="118" t="str">
        <f t="shared" si="3"/>
        <v/>
      </c>
      <c r="M45" s="118" t="str">
        <f t="array" ref="M45">IF(L45="","",_xlfn.IFS(G45="日次",L45*240,G45="週次",L45*48,G45="月次",L45*12,G45="四半期",L45*4,G45="年次",L45*1,TRUE,""))</f>
        <v/>
      </c>
      <c r="N45" s="110"/>
    </row>
    <row r="46" spans="1:14" ht="18" customHeight="1">
      <c r="A46" s="108">
        <v>42</v>
      </c>
      <c r="B46" s="109"/>
      <c r="C46" s="109"/>
      <c r="D46" s="109"/>
      <c r="E46" s="109"/>
      <c r="F46" s="109"/>
      <c r="G46" s="109"/>
      <c r="H46" s="109"/>
      <c r="I46" s="109"/>
      <c r="J46" s="117" t="str">
        <f t="shared" si="2"/>
        <v/>
      </c>
      <c r="K46" s="109"/>
      <c r="L46" s="117" t="str">
        <f t="shared" si="3"/>
        <v/>
      </c>
      <c r="M46" s="117" t="str">
        <f t="array" ref="M46">IF(L46="","",_xlfn.IFS(G46="日次",L46*240,G46="週次",L46*48,G46="月次",L46*12,G46="四半期",L46*4,G46="年次",L46*1,TRUE,""))</f>
        <v/>
      </c>
      <c r="N46" s="110"/>
    </row>
    <row r="47" spans="1:14" ht="18" customHeight="1">
      <c r="A47" s="108">
        <v>43</v>
      </c>
      <c r="B47" s="109"/>
      <c r="C47" s="109"/>
      <c r="D47" s="109"/>
      <c r="E47" s="109"/>
      <c r="F47" s="109"/>
      <c r="G47" s="109"/>
      <c r="H47" s="109"/>
      <c r="I47" s="109"/>
      <c r="J47" s="118" t="str">
        <f t="shared" si="2"/>
        <v/>
      </c>
      <c r="K47" s="109"/>
      <c r="L47" s="118" t="str">
        <f t="shared" si="3"/>
        <v/>
      </c>
      <c r="M47" s="118" t="str">
        <f t="array" ref="M47">IF(L47="","",_xlfn.IFS(G47="日次",L47*240,G47="週次",L47*48,G47="月次",L47*12,G47="四半期",L47*4,G47="年次",L47*1,TRUE,""))</f>
        <v/>
      </c>
      <c r="N47" s="110"/>
    </row>
    <row r="48" spans="1:14" ht="18" customHeight="1">
      <c r="A48" s="108">
        <v>44</v>
      </c>
      <c r="B48" s="109"/>
      <c r="C48" s="109"/>
      <c r="D48" s="109"/>
      <c r="E48" s="109"/>
      <c r="F48" s="109"/>
      <c r="G48" s="109"/>
      <c r="H48" s="109"/>
      <c r="I48" s="109"/>
      <c r="J48" s="117" t="str">
        <f t="shared" si="2"/>
        <v/>
      </c>
      <c r="K48" s="109"/>
      <c r="L48" s="117" t="str">
        <f t="shared" si="3"/>
        <v/>
      </c>
      <c r="M48" s="117" t="str">
        <f t="array" ref="M48">IF(L48="","",_xlfn.IFS(G48="日次",L48*240,G48="週次",L48*48,G48="月次",L48*12,G48="四半期",L48*4,G48="年次",L48*1,TRUE,""))</f>
        <v/>
      </c>
      <c r="N48" s="110"/>
    </row>
    <row r="49" spans="1:14" ht="18" customHeight="1">
      <c r="A49" s="108">
        <v>45</v>
      </c>
      <c r="B49" s="109"/>
      <c r="C49" s="109"/>
      <c r="D49" s="109"/>
      <c r="E49" s="109"/>
      <c r="F49" s="109"/>
      <c r="G49" s="109"/>
      <c r="H49" s="109"/>
      <c r="I49" s="109"/>
      <c r="J49" s="118" t="str">
        <f t="shared" si="2"/>
        <v/>
      </c>
      <c r="K49" s="109"/>
      <c r="L49" s="118" t="str">
        <f t="shared" si="3"/>
        <v/>
      </c>
      <c r="M49" s="118" t="str">
        <f t="array" ref="M49">IF(L49="","",_xlfn.IFS(G49="日次",L49*240,G49="週次",L49*48,G49="月次",L49*12,G49="四半期",L49*4,G49="年次",L49*1,TRUE,""))</f>
        <v/>
      </c>
      <c r="N49" s="110"/>
    </row>
    <row r="50" spans="1:14" ht="18" customHeight="1">
      <c r="A50" s="108">
        <v>46</v>
      </c>
      <c r="B50" s="109"/>
      <c r="C50" s="109"/>
      <c r="D50" s="109"/>
      <c r="E50" s="109"/>
      <c r="F50" s="109"/>
      <c r="G50" s="109"/>
      <c r="H50" s="109"/>
      <c r="I50" s="109"/>
      <c r="J50" s="117" t="str">
        <f t="shared" si="2"/>
        <v/>
      </c>
      <c r="K50" s="109"/>
      <c r="L50" s="117" t="str">
        <f t="shared" si="3"/>
        <v/>
      </c>
      <c r="M50" s="117" t="str">
        <f t="array" ref="M50">IF(L50="","",_xlfn.IFS(G50="日次",L50*240,G50="週次",L50*48,G50="月次",L50*12,G50="四半期",L50*4,G50="年次",L50*1,TRUE,""))</f>
        <v/>
      </c>
      <c r="N50" s="110"/>
    </row>
    <row r="51" spans="1:14" ht="18" customHeight="1">
      <c r="A51" s="108">
        <v>47</v>
      </c>
      <c r="B51" s="109"/>
      <c r="C51" s="109"/>
      <c r="D51" s="109"/>
      <c r="E51" s="109"/>
      <c r="F51" s="109"/>
      <c r="G51" s="109"/>
      <c r="H51" s="109"/>
      <c r="I51" s="109"/>
      <c r="J51" s="118" t="str">
        <f t="shared" si="2"/>
        <v/>
      </c>
      <c r="K51" s="109"/>
      <c r="L51" s="118" t="str">
        <f t="shared" si="3"/>
        <v/>
      </c>
      <c r="M51" s="118" t="str">
        <f t="array" ref="M51">IF(L51="","",_xlfn.IFS(G51="日次",L51*240,G51="週次",L51*48,G51="月次",L51*12,G51="四半期",L51*4,G51="年次",L51*1,TRUE,""))</f>
        <v/>
      </c>
      <c r="N51" s="110"/>
    </row>
    <row r="52" spans="1:14" ht="18" customHeight="1">
      <c r="A52" s="108">
        <v>48</v>
      </c>
      <c r="B52" s="109"/>
      <c r="C52" s="109"/>
      <c r="D52" s="109"/>
      <c r="E52" s="109"/>
      <c r="F52" s="109"/>
      <c r="G52" s="109"/>
      <c r="H52" s="109"/>
      <c r="I52" s="109"/>
      <c r="J52" s="117" t="str">
        <f t="shared" si="2"/>
        <v/>
      </c>
      <c r="K52" s="109"/>
      <c r="L52" s="117" t="str">
        <f t="shared" si="3"/>
        <v/>
      </c>
      <c r="M52" s="117" t="str">
        <f t="array" ref="M52">IF(L52="","",_xlfn.IFS(G52="日次",L52*240,G52="週次",L52*48,G52="月次",L52*12,G52="四半期",L52*4,G52="年次",L52*1,TRUE,""))</f>
        <v/>
      </c>
      <c r="N52" s="110"/>
    </row>
    <row r="53" spans="1:14" ht="18" customHeight="1">
      <c r="A53" s="108">
        <v>49</v>
      </c>
      <c r="B53" s="109"/>
      <c r="C53" s="109"/>
      <c r="D53" s="109"/>
      <c r="E53" s="109"/>
      <c r="F53" s="109"/>
      <c r="G53" s="109"/>
      <c r="H53" s="109"/>
      <c r="I53" s="109"/>
      <c r="J53" s="118" t="str">
        <f t="shared" si="2"/>
        <v/>
      </c>
      <c r="K53" s="109"/>
      <c r="L53" s="118" t="str">
        <f t="shared" si="3"/>
        <v/>
      </c>
      <c r="M53" s="118" t="str">
        <f t="array" ref="M53">IF(L53="","",_xlfn.IFS(G53="日次",L53*240,G53="週次",L53*48,G53="月次",L53*12,G53="四半期",L53*4,G53="年次",L53*1,TRUE,""))</f>
        <v/>
      </c>
      <c r="N53" s="110"/>
    </row>
    <row r="54" spans="1:14" ht="18" customHeight="1">
      <c r="A54" s="111">
        <v>50</v>
      </c>
      <c r="B54" s="112"/>
      <c r="C54" s="112"/>
      <c r="D54" s="112"/>
      <c r="E54" s="112"/>
      <c r="F54" s="112"/>
      <c r="G54" s="112"/>
      <c r="H54" s="112"/>
      <c r="I54" s="112"/>
      <c r="J54" s="119" t="str">
        <f t="shared" si="2"/>
        <v/>
      </c>
      <c r="K54" s="112"/>
      <c r="L54" s="119" t="str">
        <f t="shared" si="3"/>
        <v/>
      </c>
      <c r="M54" s="119" t="str">
        <f t="array" ref="M54">IF(L54="","",_xlfn.IFS(G54="日次",L54*240,G54="週次",L54*48,G54="月次",L54*12,G54="四半期",L54*4,G54="年次",L54*1,TRUE,""))</f>
        <v/>
      </c>
      <c r="N54" s="113"/>
    </row>
    <row r="55" spans="1:14" ht="1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</row>
    <row r="56" spans="1:14">
      <c r="A56" s="132" t="s">
        <v>131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</row>
  </sheetData>
  <mergeCells count="8">
    <mergeCell ref="A1:N1"/>
    <mergeCell ref="A2:F2"/>
    <mergeCell ref="A56:N56"/>
    <mergeCell ref="G3:M3"/>
    <mergeCell ref="N3"/>
    <mergeCell ref="G2:J2"/>
    <mergeCell ref="K2:N2"/>
    <mergeCell ref="A3:F3"/>
  </mergeCells>
  <phoneticPr fontId="58"/>
  <dataValidations count="1">
    <dataValidation type="list" allowBlank="1" sqref="G5:G54" xr:uid="{00000000-0002-0000-0400-000000000000}">
      <formula1>"日次,週次,月次,四半期,年次,随時"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D7D31"/>
  </sheetPr>
  <dimension ref="A1:N56"/>
  <sheetViews>
    <sheetView workbookViewId="0">
      <selection sqref="A1:N1"/>
    </sheetView>
  </sheetViews>
  <sheetFormatPr defaultRowHeight="14.5"/>
  <cols>
    <col min="1" max="1" width="4.453125" customWidth="1"/>
    <col min="2" max="3" width="13" customWidth="1"/>
    <col min="4" max="4" width="20.90625" bestFit="1" customWidth="1"/>
    <col min="5" max="6" width="11" customWidth="1"/>
    <col min="7" max="7" width="8" customWidth="1"/>
    <col min="8" max="8" width="10" customWidth="1"/>
    <col min="9" max="9" width="8.453125" customWidth="1"/>
    <col min="10" max="10" width="10" customWidth="1"/>
    <col min="11" max="13" width="9" customWidth="1"/>
    <col min="14" max="14" width="28.54296875" bestFit="1" customWidth="1"/>
  </cols>
  <sheetData>
    <row r="1" spans="1:14" ht="28" customHeight="1">
      <c r="A1" s="131" t="s">
        <v>116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ht="20" customHeight="1">
      <c r="A2" s="130" t="s">
        <v>34</v>
      </c>
      <c r="B2" s="129"/>
      <c r="C2" s="129"/>
      <c r="D2" s="129"/>
      <c r="E2" s="129"/>
      <c r="F2" s="129"/>
      <c r="G2" s="130" t="s">
        <v>35</v>
      </c>
      <c r="H2" s="129"/>
      <c r="I2" s="129"/>
      <c r="J2" s="129"/>
      <c r="K2" s="130" t="s">
        <v>36</v>
      </c>
      <c r="L2" s="129"/>
      <c r="M2" s="129"/>
      <c r="N2" s="129"/>
    </row>
    <row r="3" spans="1:14" ht="16" customHeight="1">
      <c r="A3" s="133" t="s">
        <v>37</v>
      </c>
      <c r="B3" s="134"/>
      <c r="C3" s="134"/>
      <c r="D3" s="134"/>
      <c r="E3" s="134"/>
      <c r="F3" s="134"/>
      <c r="G3" s="149" t="s">
        <v>117</v>
      </c>
      <c r="H3" s="134"/>
      <c r="I3" s="134"/>
      <c r="J3" s="134"/>
      <c r="K3" s="134"/>
      <c r="L3" s="134"/>
      <c r="M3" s="134"/>
      <c r="N3" s="150" t="s">
        <v>118</v>
      </c>
    </row>
    <row r="4" spans="1:14" ht="44" customHeight="1">
      <c r="A4" s="102" t="s">
        <v>38</v>
      </c>
      <c r="B4" s="103" t="s">
        <v>119</v>
      </c>
      <c r="C4" s="103" t="s">
        <v>120</v>
      </c>
      <c r="D4" s="103" t="s">
        <v>121</v>
      </c>
      <c r="E4" s="103" t="s">
        <v>122</v>
      </c>
      <c r="F4" s="103" t="s">
        <v>123</v>
      </c>
      <c r="G4" s="114" t="s">
        <v>42</v>
      </c>
      <c r="H4" s="114" t="s">
        <v>124</v>
      </c>
      <c r="I4" s="114" t="s">
        <v>125</v>
      </c>
      <c r="J4" s="114" t="s">
        <v>126</v>
      </c>
      <c r="K4" s="114" t="s">
        <v>127</v>
      </c>
      <c r="L4" s="114" t="s">
        <v>128</v>
      </c>
      <c r="M4" s="114" t="s">
        <v>129</v>
      </c>
      <c r="N4" s="115" t="s">
        <v>130</v>
      </c>
    </row>
    <row r="5" spans="1:14" ht="18" customHeight="1">
      <c r="A5" s="105">
        <v>1</v>
      </c>
      <c r="B5" s="106" t="s">
        <v>53</v>
      </c>
      <c r="C5" s="106" t="s">
        <v>132</v>
      </c>
      <c r="D5" s="106" t="s">
        <v>54</v>
      </c>
      <c r="E5" s="106" t="s">
        <v>51</v>
      </c>
      <c r="F5" s="106"/>
      <c r="G5" s="106" t="s">
        <v>55</v>
      </c>
      <c r="H5" s="106">
        <v>60</v>
      </c>
      <c r="I5" s="106">
        <v>1</v>
      </c>
      <c r="J5" s="116">
        <f t="shared" ref="J5:J36" si="0">IF(AND(H5&lt;&gt;"",I5&lt;&gt;""),ROUND(H5*I5/60,1),"")</f>
        <v>1</v>
      </c>
      <c r="K5" s="106">
        <v>1</v>
      </c>
      <c r="L5" s="116">
        <f t="shared" ref="L5:L36" si="1">IF(AND(J5&lt;&gt;"",K5&lt;&gt;""),ROUND(J5*K5,1),"")</f>
        <v>1</v>
      </c>
      <c r="M5" s="116">
        <f t="array" ref="M5">IF(L5="","",_xlfn.IFS(G5="日次",L5*240,G5="週次",L5*48,G5="月次",L5*12,G5="四半期",L5*4,G5="年次",L5*1,TRUE,""))</f>
        <v>12</v>
      </c>
      <c r="N5" s="107" t="s">
        <v>133</v>
      </c>
    </row>
    <row r="6" spans="1:14" ht="18" customHeight="1">
      <c r="A6" s="108">
        <v>2</v>
      </c>
      <c r="B6" s="109" t="s">
        <v>53</v>
      </c>
      <c r="C6" s="109" t="s">
        <v>134</v>
      </c>
      <c r="D6" s="109" t="s">
        <v>57</v>
      </c>
      <c r="E6" s="109" t="s">
        <v>51</v>
      </c>
      <c r="F6" s="109"/>
      <c r="G6" s="109" t="s">
        <v>55</v>
      </c>
      <c r="H6" s="109">
        <v>150</v>
      </c>
      <c r="I6" s="109">
        <v>1</v>
      </c>
      <c r="J6" s="117">
        <f t="shared" si="0"/>
        <v>2.5</v>
      </c>
      <c r="K6" s="109">
        <v>1</v>
      </c>
      <c r="L6" s="117">
        <f t="shared" si="1"/>
        <v>2.5</v>
      </c>
      <c r="M6" s="117">
        <f t="array" ref="M6">IF(L6="","",_xlfn.IFS(G6="日次",L6*240,G6="週次",L6*48,G6="月次",L6*12,G6="四半期",L6*4,G6="年次",L6*1,TRUE,""))</f>
        <v>30</v>
      </c>
      <c r="N6" s="110" t="s">
        <v>135</v>
      </c>
    </row>
    <row r="7" spans="1:14" ht="18" customHeight="1">
      <c r="A7" s="108">
        <v>3</v>
      </c>
      <c r="B7" s="109" t="s">
        <v>45</v>
      </c>
      <c r="C7" s="109" t="s">
        <v>136</v>
      </c>
      <c r="D7" s="109" t="s">
        <v>137</v>
      </c>
      <c r="E7" s="109" t="s">
        <v>51</v>
      </c>
      <c r="F7" s="109" t="s">
        <v>47</v>
      </c>
      <c r="G7" s="109" t="s">
        <v>48</v>
      </c>
      <c r="H7" s="109">
        <v>120</v>
      </c>
      <c r="I7" s="109">
        <v>2</v>
      </c>
      <c r="J7" s="118">
        <f t="shared" si="0"/>
        <v>4</v>
      </c>
      <c r="K7" s="109">
        <v>2</v>
      </c>
      <c r="L7" s="118">
        <f t="shared" si="1"/>
        <v>8</v>
      </c>
      <c r="M7" s="118" t="str">
        <f t="array" ref="M7">IF(L7="","",_xlfn.IFS(G7="日次",L7*240,G7="週次",L7*48,G7="月次",L7*12,G7="四半期",L7*4,G7="年次",L7*1,TRUE,""))</f>
        <v/>
      </c>
      <c r="N7" s="110" t="s">
        <v>138</v>
      </c>
    </row>
    <row r="8" spans="1:14" ht="18" customHeight="1">
      <c r="A8" s="108">
        <v>4</v>
      </c>
      <c r="B8" s="109" t="s">
        <v>59</v>
      </c>
      <c r="C8" s="109" t="s">
        <v>139</v>
      </c>
      <c r="D8" s="109" t="s">
        <v>60</v>
      </c>
      <c r="E8" s="109" t="s">
        <v>47</v>
      </c>
      <c r="F8" s="109" t="s">
        <v>51</v>
      </c>
      <c r="G8" s="109" t="s">
        <v>61</v>
      </c>
      <c r="H8" s="109">
        <v>30</v>
      </c>
      <c r="I8" s="109">
        <v>4</v>
      </c>
      <c r="J8" s="117">
        <f t="shared" si="0"/>
        <v>2</v>
      </c>
      <c r="K8" s="109">
        <v>2</v>
      </c>
      <c r="L8" s="117">
        <f t="shared" si="1"/>
        <v>4</v>
      </c>
      <c r="M8" s="117">
        <f t="array" ref="M8">IF(L8="","",_xlfn.IFS(G8="日次",L8*240,G8="週次",L8*48,G8="月次",L8*12,G8="四半期",L8*4,G8="年次",L8*1,TRUE,""))</f>
        <v>192</v>
      </c>
      <c r="N8" s="110" t="s">
        <v>140</v>
      </c>
    </row>
    <row r="9" spans="1:14" ht="18" customHeight="1">
      <c r="A9" s="108">
        <v>5</v>
      </c>
      <c r="B9" s="109" t="s">
        <v>63</v>
      </c>
      <c r="C9" s="109" t="s">
        <v>141</v>
      </c>
      <c r="D9" s="109" t="s">
        <v>64</v>
      </c>
      <c r="E9" s="109" t="s">
        <v>47</v>
      </c>
      <c r="F9" s="109" t="s">
        <v>51</v>
      </c>
      <c r="G9" s="109" t="s">
        <v>65</v>
      </c>
      <c r="H9" s="109">
        <v>20</v>
      </c>
      <c r="I9" s="109">
        <v>20</v>
      </c>
      <c r="J9" s="118">
        <f t="shared" si="0"/>
        <v>6.7</v>
      </c>
      <c r="K9" s="109">
        <v>3</v>
      </c>
      <c r="L9" s="118">
        <f t="shared" si="1"/>
        <v>20.100000000000001</v>
      </c>
      <c r="M9" s="118">
        <f t="array" ref="M9">IF(L9="","",_xlfn.IFS(G9="日次",L9*240,G9="週次",L9*48,G9="月次",L9*12,G9="四半期",L9*4,G9="年次",L9*1,TRUE,""))</f>
        <v>4824</v>
      </c>
      <c r="N9" s="110" t="s">
        <v>142</v>
      </c>
    </row>
    <row r="10" spans="1:14" ht="18" customHeight="1">
      <c r="A10" s="108">
        <v>6</v>
      </c>
      <c r="B10" s="109" t="s">
        <v>143</v>
      </c>
      <c r="C10" s="109" t="s">
        <v>144</v>
      </c>
      <c r="D10" s="109" t="s">
        <v>145</v>
      </c>
      <c r="E10" s="109" t="s">
        <v>47</v>
      </c>
      <c r="F10" s="109" t="s">
        <v>51</v>
      </c>
      <c r="G10" s="109" t="s">
        <v>55</v>
      </c>
      <c r="H10" s="109">
        <v>45</v>
      </c>
      <c r="I10" s="109">
        <v>10</v>
      </c>
      <c r="J10" s="117">
        <f t="shared" si="0"/>
        <v>7.5</v>
      </c>
      <c r="K10" s="109">
        <v>2</v>
      </c>
      <c r="L10" s="117">
        <f t="shared" si="1"/>
        <v>15</v>
      </c>
      <c r="M10" s="117">
        <f t="array" ref="M10">IF(L10="","",_xlfn.IFS(G10="日次",L10*240,G10="週次",L10*48,G10="月次",L10*12,G10="四半期",L10*4,G10="年次",L10*1,TRUE,""))</f>
        <v>180</v>
      </c>
      <c r="N10" s="110" t="s">
        <v>146</v>
      </c>
    </row>
    <row r="11" spans="1:14" ht="18" customHeight="1">
      <c r="A11" s="108">
        <v>7</v>
      </c>
      <c r="B11" s="109" t="s">
        <v>45</v>
      </c>
      <c r="C11" s="109" t="s">
        <v>147</v>
      </c>
      <c r="D11" s="109" t="s">
        <v>148</v>
      </c>
      <c r="E11" s="109" t="s">
        <v>51</v>
      </c>
      <c r="F11" s="109" t="s">
        <v>47</v>
      </c>
      <c r="G11" s="109" t="s">
        <v>48</v>
      </c>
      <c r="H11" s="109">
        <v>30</v>
      </c>
      <c r="I11" s="109">
        <v>4</v>
      </c>
      <c r="J11" s="118">
        <f t="shared" si="0"/>
        <v>2</v>
      </c>
      <c r="K11" s="109">
        <v>2</v>
      </c>
      <c r="L11" s="118">
        <f t="shared" si="1"/>
        <v>4</v>
      </c>
      <c r="M11" s="118" t="str">
        <f t="array" ref="M11">IF(L11="","",_xlfn.IFS(G11="日次",L11*240,G11="週次",L11*48,G11="月次",L11*12,G11="四半期",L11*4,G11="年次",L11*1,TRUE,""))</f>
        <v/>
      </c>
      <c r="N11" s="110" t="s">
        <v>149</v>
      </c>
    </row>
    <row r="12" spans="1:14" ht="18" customHeight="1">
      <c r="A12" s="108">
        <v>8</v>
      </c>
      <c r="B12" s="109" t="s">
        <v>150</v>
      </c>
      <c r="C12" s="109" t="s">
        <v>151</v>
      </c>
      <c r="D12" s="109" t="s">
        <v>152</v>
      </c>
      <c r="E12" s="109" t="s">
        <v>51</v>
      </c>
      <c r="F12" s="109" t="s">
        <v>47</v>
      </c>
      <c r="G12" s="109" t="s">
        <v>153</v>
      </c>
      <c r="H12" s="109">
        <v>180</v>
      </c>
      <c r="I12" s="109">
        <v>1</v>
      </c>
      <c r="J12" s="117">
        <f t="shared" si="0"/>
        <v>3</v>
      </c>
      <c r="K12" s="109">
        <v>1</v>
      </c>
      <c r="L12" s="117">
        <f t="shared" si="1"/>
        <v>3</v>
      </c>
      <c r="M12" s="117">
        <f t="array" ref="M12">IF(L12="","",_xlfn.IFS(G12="日次",L12*240,G12="週次",L12*48,G12="月次",L12*12,G12="四半期",L12*4,G12="年次",L12*1,TRUE,""))</f>
        <v>3</v>
      </c>
      <c r="N12" s="110" t="s">
        <v>154</v>
      </c>
    </row>
    <row r="13" spans="1:14" ht="18" customHeight="1">
      <c r="A13" s="108">
        <v>9</v>
      </c>
      <c r="B13" s="109" t="s">
        <v>45</v>
      </c>
      <c r="C13" s="109" t="s">
        <v>136</v>
      </c>
      <c r="D13" s="109" t="s">
        <v>155</v>
      </c>
      <c r="E13" s="109" t="s">
        <v>47</v>
      </c>
      <c r="F13" s="109" t="s">
        <v>51</v>
      </c>
      <c r="G13" s="109" t="s">
        <v>48</v>
      </c>
      <c r="H13" s="109">
        <v>120</v>
      </c>
      <c r="I13" s="109">
        <v>1</v>
      </c>
      <c r="J13" s="118">
        <f t="shared" si="0"/>
        <v>2</v>
      </c>
      <c r="K13" s="109">
        <v>1</v>
      </c>
      <c r="L13" s="118">
        <f t="shared" si="1"/>
        <v>2</v>
      </c>
      <c r="M13" s="118" t="str">
        <f t="array" ref="M13">IF(L13="","",_xlfn.IFS(G13="日次",L13*240,G13="週次",L13*48,G13="月次",L13*12,G13="四半期",L13*4,G13="年次",L13*1,TRUE,""))</f>
        <v/>
      </c>
      <c r="N13" s="110" t="s">
        <v>156</v>
      </c>
    </row>
    <row r="14" spans="1:14" ht="18" customHeight="1">
      <c r="A14" s="108">
        <v>10</v>
      </c>
      <c r="B14" s="109" t="s">
        <v>157</v>
      </c>
      <c r="C14" s="109" t="s">
        <v>158</v>
      </c>
      <c r="D14" s="109" t="s">
        <v>159</v>
      </c>
      <c r="E14" s="109" t="s">
        <v>47</v>
      </c>
      <c r="F14" s="109" t="s">
        <v>51</v>
      </c>
      <c r="G14" s="109" t="s">
        <v>65</v>
      </c>
      <c r="H14" s="109">
        <v>15</v>
      </c>
      <c r="I14" s="109">
        <v>20</v>
      </c>
      <c r="J14" s="117">
        <f t="shared" si="0"/>
        <v>5</v>
      </c>
      <c r="K14" s="109">
        <v>3</v>
      </c>
      <c r="L14" s="117">
        <f t="shared" si="1"/>
        <v>15</v>
      </c>
      <c r="M14" s="117">
        <f t="array" ref="M14">IF(L14="","",_xlfn.IFS(G14="日次",L14*240,G14="週次",L14*48,G14="月次",L14*12,G14="四半期",L14*4,G14="年次",L14*1,TRUE,""))</f>
        <v>3600</v>
      </c>
      <c r="N14" s="110" t="s">
        <v>160</v>
      </c>
    </row>
    <row r="15" spans="1:14" ht="18" customHeight="1">
      <c r="A15" s="108">
        <v>11</v>
      </c>
      <c r="B15" s="109"/>
      <c r="C15" s="109"/>
      <c r="D15" s="109"/>
      <c r="E15" s="109"/>
      <c r="F15" s="109"/>
      <c r="G15" s="109"/>
      <c r="H15" s="109"/>
      <c r="I15" s="109"/>
      <c r="J15" s="118" t="str">
        <f t="shared" si="0"/>
        <v/>
      </c>
      <c r="K15" s="109"/>
      <c r="L15" s="118" t="str">
        <f t="shared" si="1"/>
        <v/>
      </c>
      <c r="M15" s="118" t="str">
        <f t="array" ref="M15">IF(L15="","",_xlfn.IFS(G15="日次",L15*240,G15="週次",L15*48,G15="月次",L15*12,G15="四半期",L15*4,G15="年次",L15*1,TRUE,""))</f>
        <v/>
      </c>
      <c r="N15" s="110"/>
    </row>
    <row r="16" spans="1:14" ht="18" customHeight="1">
      <c r="A16" s="108">
        <v>12</v>
      </c>
      <c r="B16" s="109"/>
      <c r="C16" s="109"/>
      <c r="D16" s="109"/>
      <c r="E16" s="109"/>
      <c r="F16" s="109"/>
      <c r="G16" s="109"/>
      <c r="H16" s="109"/>
      <c r="I16" s="109"/>
      <c r="J16" s="117" t="str">
        <f t="shared" si="0"/>
        <v/>
      </c>
      <c r="K16" s="109"/>
      <c r="L16" s="117" t="str">
        <f t="shared" si="1"/>
        <v/>
      </c>
      <c r="M16" s="117" t="str">
        <f t="array" ref="M16">IF(L16="","",_xlfn.IFS(G16="日次",L16*240,G16="週次",L16*48,G16="月次",L16*12,G16="四半期",L16*4,G16="年次",L16*1,TRUE,""))</f>
        <v/>
      </c>
      <c r="N16" s="110"/>
    </row>
    <row r="17" spans="1:14" ht="18" customHeight="1">
      <c r="A17" s="108">
        <v>13</v>
      </c>
      <c r="B17" s="109"/>
      <c r="C17" s="109"/>
      <c r="D17" s="109"/>
      <c r="E17" s="109"/>
      <c r="F17" s="109"/>
      <c r="G17" s="109"/>
      <c r="H17" s="109"/>
      <c r="I17" s="109"/>
      <c r="J17" s="118" t="str">
        <f t="shared" si="0"/>
        <v/>
      </c>
      <c r="K17" s="109"/>
      <c r="L17" s="118" t="str">
        <f t="shared" si="1"/>
        <v/>
      </c>
      <c r="M17" s="118" t="str">
        <f t="array" ref="M17">IF(L17="","",_xlfn.IFS(G17="日次",L17*240,G17="週次",L17*48,G17="月次",L17*12,G17="四半期",L17*4,G17="年次",L17*1,TRUE,""))</f>
        <v/>
      </c>
      <c r="N17" s="110"/>
    </row>
    <row r="18" spans="1:14" ht="18" customHeight="1">
      <c r="A18" s="108">
        <v>14</v>
      </c>
      <c r="B18" s="109"/>
      <c r="C18" s="109"/>
      <c r="D18" s="109"/>
      <c r="E18" s="109"/>
      <c r="F18" s="109"/>
      <c r="G18" s="109"/>
      <c r="H18" s="109"/>
      <c r="I18" s="109"/>
      <c r="J18" s="117" t="str">
        <f t="shared" si="0"/>
        <v/>
      </c>
      <c r="K18" s="109"/>
      <c r="L18" s="117" t="str">
        <f t="shared" si="1"/>
        <v/>
      </c>
      <c r="M18" s="117" t="str">
        <f t="array" ref="M18">IF(L18="","",_xlfn.IFS(G18="日次",L18*240,G18="週次",L18*48,G18="月次",L18*12,G18="四半期",L18*4,G18="年次",L18*1,TRUE,""))</f>
        <v/>
      </c>
      <c r="N18" s="110"/>
    </row>
    <row r="19" spans="1:14" ht="18" customHeight="1">
      <c r="A19" s="108">
        <v>15</v>
      </c>
      <c r="B19" s="109"/>
      <c r="C19" s="109"/>
      <c r="D19" s="109"/>
      <c r="E19" s="109"/>
      <c r="F19" s="109"/>
      <c r="G19" s="109"/>
      <c r="H19" s="109"/>
      <c r="I19" s="109"/>
      <c r="J19" s="118" t="str">
        <f t="shared" si="0"/>
        <v/>
      </c>
      <c r="K19" s="109"/>
      <c r="L19" s="118" t="str">
        <f t="shared" si="1"/>
        <v/>
      </c>
      <c r="M19" s="118" t="str">
        <f t="array" ref="M19">IF(L19="","",_xlfn.IFS(G19="日次",L19*240,G19="週次",L19*48,G19="月次",L19*12,G19="四半期",L19*4,G19="年次",L19*1,TRUE,""))</f>
        <v/>
      </c>
      <c r="N19" s="110"/>
    </row>
    <row r="20" spans="1:14" ht="18" customHeight="1">
      <c r="A20" s="108">
        <v>16</v>
      </c>
      <c r="B20" s="109"/>
      <c r="C20" s="109"/>
      <c r="D20" s="109"/>
      <c r="E20" s="109"/>
      <c r="F20" s="109"/>
      <c r="G20" s="109"/>
      <c r="H20" s="109"/>
      <c r="I20" s="109"/>
      <c r="J20" s="117" t="str">
        <f t="shared" si="0"/>
        <v/>
      </c>
      <c r="K20" s="109"/>
      <c r="L20" s="117" t="str">
        <f t="shared" si="1"/>
        <v/>
      </c>
      <c r="M20" s="117" t="str">
        <f t="array" ref="M20">IF(L20="","",_xlfn.IFS(G20="日次",L20*240,G20="週次",L20*48,G20="月次",L20*12,G20="四半期",L20*4,G20="年次",L20*1,TRUE,""))</f>
        <v/>
      </c>
      <c r="N20" s="110"/>
    </row>
    <row r="21" spans="1:14" ht="18" customHeight="1">
      <c r="A21" s="108">
        <v>17</v>
      </c>
      <c r="B21" s="109"/>
      <c r="C21" s="109"/>
      <c r="D21" s="109"/>
      <c r="E21" s="109"/>
      <c r="F21" s="109"/>
      <c r="G21" s="109"/>
      <c r="H21" s="109"/>
      <c r="I21" s="109"/>
      <c r="J21" s="118" t="str">
        <f t="shared" si="0"/>
        <v/>
      </c>
      <c r="K21" s="109"/>
      <c r="L21" s="118" t="str">
        <f t="shared" si="1"/>
        <v/>
      </c>
      <c r="M21" s="118" t="str">
        <f t="array" ref="M21">IF(L21="","",_xlfn.IFS(G21="日次",L21*240,G21="週次",L21*48,G21="月次",L21*12,G21="四半期",L21*4,G21="年次",L21*1,TRUE,""))</f>
        <v/>
      </c>
      <c r="N21" s="110"/>
    </row>
    <row r="22" spans="1:14" ht="18" customHeight="1">
      <c r="A22" s="108">
        <v>18</v>
      </c>
      <c r="B22" s="109"/>
      <c r="C22" s="109"/>
      <c r="D22" s="109"/>
      <c r="E22" s="109"/>
      <c r="F22" s="109"/>
      <c r="G22" s="109"/>
      <c r="H22" s="109"/>
      <c r="I22" s="109"/>
      <c r="J22" s="117" t="str">
        <f t="shared" si="0"/>
        <v/>
      </c>
      <c r="K22" s="109"/>
      <c r="L22" s="117" t="str">
        <f t="shared" si="1"/>
        <v/>
      </c>
      <c r="M22" s="117" t="str">
        <f t="array" ref="M22">IF(L22="","",_xlfn.IFS(G22="日次",L22*240,G22="週次",L22*48,G22="月次",L22*12,G22="四半期",L22*4,G22="年次",L22*1,TRUE,""))</f>
        <v/>
      </c>
      <c r="N22" s="110"/>
    </row>
    <row r="23" spans="1:14" ht="18" customHeight="1">
      <c r="A23" s="108">
        <v>19</v>
      </c>
      <c r="B23" s="109"/>
      <c r="C23" s="109"/>
      <c r="D23" s="109"/>
      <c r="E23" s="109"/>
      <c r="F23" s="109"/>
      <c r="G23" s="109"/>
      <c r="H23" s="109"/>
      <c r="I23" s="109"/>
      <c r="J23" s="118" t="str">
        <f t="shared" si="0"/>
        <v/>
      </c>
      <c r="K23" s="109"/>
      <c r="L23" s="118" t="str">
        <f t="shared" si="1"/>
        <v/>
      </c>
      <c r="M23" s="118" t="str">
        <f t="array" ref="M23">IF(L23="","",_xlfn.IFS(G23="日次",L23*240,G23="週次",L23*48,G23="月次",L23*12,G23="四半期",L23*4,G23="年次",L23*1,TRUE,""))</f>
        <v/>
      </c>
      <c r="N23" s="110"/>
    </row>
    <row r="24" spans="1:14" ht="18" customHeight="1">
      <c r="A24" s="108">
        <v>20</v>
      </c>
      <c r="B24" s="109"/>
      <c r="C24" s="109"/>
      <c r="D24" s="109"/>
      <c r="E24" s="109"/>
      <c r="F24" s="109"/>
      <c r="G24" s="109"/>
      <c r="H24" s="109"/>
      <c r="I24" s="109"/>
      <c r="J24" s="117" t="str">
        <f t="shared" si="0"/>
        <v/>
      </c>
      <c r="K24" s="109"/>
      <c r="L24" s="117" t="str">
        <f t="shared" si="1"/>
        <v/>
      </c>
      <c r="M24" s="117" t="str">
        <f t="array" ref="M24">IF(L24="","",_xlfn.IFS(G24="日次",L24*240,G24="週次",L24*48,G24="月次",L24*12,G24="四半期",L24*4,G24="年次",L24*1,TRUE,""))</f>
        <v/>
      </c>
      <c r="N24" s="110"/>
    </row>
    <row r="25" spans="1:14" ht="18" customHeight="1">
      <c r="A25" s="108">
        <v>21</v>
      </c>
      <c r="B25" s="109"/>
      <c r="C25" s="109"/>
      <c r="D25" s="109"/>
      <c r="E25" s="109"/>
      <c r="F25" s="109"/>
      <c r="G25" s="109"/>
      <c r="H25" s="109"/>
      <c r="I25" s="109"/>
      <c r="J25" s="118" t="str">
        <f t="shared" si="0"/>
        <v/>
      </c>
      <c r="K25" s="109"/>
      <c r="L25" s="118" t="str">
        <f t="shared" si="1"/>
        <v/>
      </c>
      <c r="M25" s="118" t="str">
        <f t="array" ref="M25">IF(L25="","",_xlfn.IFS(G25="日次",L25*240,G25="週次",L25*48,G25="月次",L25*12,G25="四半期",L25*4,G25="年次",L25*1,TRUE,""))</f>
        <v/>
      </c>
      <c r="N25" s="110"/>
    </row>
    <row r="26" spans="1:14" ht="18" customHeight="1">
      <c r="A26" s="108">
        <v>22</v>
      </c>
      <c r="B26" s="109"/>
      <c r="C26" s="109"/>
      <c r="D26" s="109"/>
      <c r="E26" s="109"/>
      <c r="F26" s="109"/>
      <c r="G26" s="109"/>
      <c r="H26" s="109"/>
      <c r="I26" s="109"/>
      <c r="J26" s="117" t="str">
        <f t="shared" si="0"/>
        <v/>
      </c>
      <c r="K26" s="109"/>
      <c r="L26" s="117" t="str">
        <f t="shared" si="1"/>
        <v/>
      </c>
      <c r="M26" s="117" t="str">
        <f t="array" ref="M26">IF(L26="","",_xlfn.IFS(G26="日次",L26*240,G26="週次",L26*48,G26="月次",L26*12,G26="四半期",L26*4,G26="年次",L26*1,TRUE,""))</f>
        <v/>
      </c>
      <c r="N26" s="110"/>
    </row>
    <row r="27" spans="1:14" ht="18" customHeight="1">
      <c r="A27" s="108">
        <v>23</v>
      </c>
      <c r="B27" s="109"/>
      <c r="C27" s="109"/>
      <c r="D27" s="109"/>
      <c r="E27" s="109"/>
      <c r="F27" s="109"/>
      <c r="G27" s="109"/>
      <c r="H27" s="109"/>
      <c r="I27" s="109"/>
      <c r="J27" s="118" t="str">
        <f t="shared" si="0"/>
        <v/>
      </c>
      <c r="K27" s="109"/>
      <c r="L27" s="118" t="str">
        <f t="shared" si="1"/>
        <v/>
      </c>
      <c r="M27" s="118" t="str">
        <f t="array" ref="M27">IF(L27="","",_xlfn.IFS(G27="日次",L27*240,G27="週次",L27*48,G27="月次",L27*12,G27="四半期",L27*4,G27="年次",L27*1,TRUE,""))</f>
        <v/>
      </c>
      <c r="N27" s="110"/>
    </row>
    <row r="28" spans="1:14" ht="18" customHeight="1">
      <c r="A28" s="108">
        <v>24</v>
      </c>
      <c r="B28" s="109"/>
      <c r="C28" s="109"/>
      <c r="D28" s="109"/>
      <c r="E28" s="109"/>
      <c r="F28" s="109"/>
      <c r="G28" s="109"/>
      <c r="H28" s="109"/>
      <c r="I28" s="109"/>
      <c r="J28" s="117" t="str">
        <f t="shared" si="0"/>
        <v/>
      </c>
      <c r="K28" s="109"/>
      <c r="L28" s="117" t="str">
        <f t="shared" si="1"/>
        <v/>
      </c>
      <c r="M28" s="117" t="str">
        <f t="array" ref="M28">IF(L28="","",_xlfn.IFS(G28="日次",L28*240,G28="週次",L28*48,G28="月次",L28*12,G28="四半期",L28*4,G28="年次",L28*1,TRUE,""))</f>
        <v/>
      </c>
      <c r="N28" s="110"/>
    </row>
    <row r="29" spans="1:14" ht="18" customHeight="1">
      <c r="A29" s="108">
        <v>25</v>
      </c>
      <c r="B29" s="109"/>
      <c r="C29" s="109"/>
      <c r="D29" s="109"/>
      <c r="E29" s="109"/>
      <c r="F29" s="109"/>
      <c r="G29" s="109"/>
      <c r="H29" s="109"/>
      <c r="I29" s="109"/>
      <c r="J29" s="118" t="str">
        <f t="shared" si="0"/>
        <v/>
      </c>
      <c r="K29" s="109"/>
      <c r="L29" s="118" t="str">
        <f t="shared" si="1"/>
        <v/>
      </c>
      <c r="M29" s="118" t="str">
        <f t="array" ref="M29">IF(L29="","",_xlfn.IFS(G29="日次",L29*240,G29="週次",L29*48,G29="月次",L29*12,G29="四半期",L29*4,G29="年次",L29*1,TRUE,""))</f>
        <v/>
      </c>
      <c r="N29" s="110"/>
    </row>
    <row r="30" spans="1:14" ht="18" customHeight="1">
      <c r="A30" s="108">
        <v>26</v>
      </c>
      <c r="B30" s="109"/>
      <c r="C30" s="109"/>
      <c r="D30" s="109"/>
      <c r="E30" s="109"/>
      <c r="F30" s="109"/>
      <c r="G30" s="109"/>
      <c r="H30" s="109"/>
      <c r="I30" s="109"/>
      <c r="J30" s="117" t="str">
        <f t="shared" si="0"/>
        <v/>
      </c>
      <c r="K30" s="109"/>
      <c r="L30" s="117" t="str">
        <f t="shared" si="1"/>
        <v/>
      </c>
      <c r="M30" s="117" t="str">
        <f t="array" ref="M30">IF(L30="","",_xlfn.IFS(G30="日次",L30*240,G30="週次",L30*48,G30="月次",L30*12,G30="四半期",L30*4,G30="年次",L30*1,TRUE,""))</f>
        <v/>
      </c>
      <c r="N30" s="110"/>
    </row>
    <row r="31" spans="1:14" ht="18" customHeight="1">
      <c r="A31" s="108">
        <v>27</v>
      </c>
      <c r="B31" s="109"/>
      <c r="C31" s="109"/>
      <c r="D31" s="109"/>
      <c r="E31" s="109"/>
      <c r="F31" s="109"/>
      <c r="G31" s="109"/>
      <c r="H31" s="109"/>
      <c r="I31" s="109"/>
      <c r="J31" s="118" t="str">
        <f t="shared" si="0"/>
        <v/>
      </c>
      <c r="K31" s="109"/>
      <c r="L31" s="118" t="str">
        <f t="shared" si="1"/>
        <v/>
      </c>
      <c r="M31" s="118" t="str">
        <f t="array" ref="M31">IF(L31="","",_xlfn.IFS(G31="日次",L31*240,G31="週次",L31*48,G31="月次",L31*12,G31="四半期",L31*4,G31="年次",L31*1,TRUE,""))</f>
        <v/>
      </c>
      <c r="N31" s="110"/>
    </row>
    <row r="32" spans="1:14" ht="18" customHeight="1">
      <c r="A32" s="108">
        <v>28</v>
      </c>
      <c r="B32" s="109"/>
      <c r="C32" s="109"/>
      <c r="D32" s="109"/>
      <c r="E32" s="109"/>
      <c r="F32" s="109"/>
      <c r="G32" s="109"/>
      <c r="H32" s="109"/>
      <c r="I32" s="109"/>
      <c r="J32" s="117" t="str">
        <f t="shared" si="0"/>
        <v/>
      </c>
      <c r="K32" s="109"/>
      <c r="L32" s="117" t="str">
        <f t="shared" si="1"/>
        <v/>
      </c>
      <c r="M32" s="117" t="str">
        <f t="array" ref="M32">IF(L32="","",_xlfn.IFS(G32="日次",L32*240,G32="週次",L32*48,G32="月次",L32*12,G32="四半期",L32*4,G32="年次",L32*1,TRUE,""))</f>
        <v/>
      </c>
      <c r="N32" s="110"/>
    </row>
    <row r="33" spans="1:14" ht="18" customHeight="1">
      <c r="A33" s="108">
        <v>29</v>
      </c>
      <c r="B33" s="109"/>
      <c r="C33" s="109"/>
      <c r="D33" s="109"/>
      <c r="E33" s="109"/>
      <c r="F33" s="109"/>
      <c r="G33" s="109"/>
      <c r="H33" s="109"/>
      <c r="I33" s="109"/>
      <c r="J33" s="118" t="str">
        <f t="shared" si="0"/>
        <v/>
      </c>
      <c r="K33" s="109"/>
      <c r="L33" s="118" t="str">
        <f t="shared" si="1"/>
        <v/>
      </c>
      <c r="M33" s="118" t="str">
        <f t="array" ref="M33">IF(L33="","",_xlfn.IFS(G33="日次",L33*240,G33="週次",L33*48,G33="月次",L33*12,G33="四半期",L33*4,G33="年次",L33*1,TRUE,""))</f>
        <v/>
      </c>
      <c r="N33" s="110"/>
    </row>
    <row r="34" spans="1:14" ht="18" customHeight="1">
      <c r="A34" s="108">
        <v>30</v>
      </c>
      <c r="B34" s="109"/>
      <c r="C34" s="109"/>
      <c r="D34" s="109"/>
      <c r="E34" s="109"/>
      <c r="F34" s="109"/>
      <c r="G34" s="109"/>
      <c r="H34" s="109"/>
      <c r="I34" s="109"/>
      <c r="J34" s="117" t="str">
        <f t="shared" si="0"/>
        <v/>
      </c>
      <c r="K34" s="109"/>
      <c r="L34" s="117" t="str">
        <f t="shared" si="1"/>
        <v/>
      </c>
      <c r="M34" s="117" t="str">
        <f t="array" ref="M34">IF(L34="","",_xlfn.IFS(G34="日次",L34*240,G34="週次",L34*48,G34="月次",L34*12,G34="四半期",L34*4,G34="年次",L34*1,TRUE,""))</f>
        <v/>
      </c>
      <c r="N34" s="110"/>
    </row>
    <row r="35" spans="1:14" ht="18" customHeight="1">
      <c r="A35" s="108">
        <v>31</v>
      </c>
      <c r="B35" s="109"/>
      <c r="C35" s="109"/>
      <c r="D35" s="109"/>
      <c r="E35" s="109"/>
      <c r="F35" s="109"/>
      <c r="G35" s="109"/>
      <c r="H35" s="109"/>
      <c r="I35" s="109"/>
      <c r="J35" s="118" t="str">
        <f t="shared" si="0"/>
        <v/>
      </c>
      <c r="K35" s="109"/>
      <c r="L35" s="118" t="str">
        <f t="shared" si="1"/>
        <v/>
      </c>
      <c r="M35" s="118" t="str">
        <f t="array" ref="M35">IF(L35="","",_xlfn.IFS(G35="日次",L35*240,G35="週次",L35*48,G35="月次",L35*12,G35="四半期",L35*4,G35="年次",L35*1,TRUE,""))</f>
        <v/>
      </c>
      <c r="N35" s="110"/>
    </row>
    <row r="36" spans="1:14" ht="18" customHeight="1">
      <c r="A36" s="108">
        <v>32</v>
      </c>
      <c r="B36" s="109"/>
      <c r="C36" s="109"/>
      <c r="D36" s="109"/>
      <c r="E36" s="109"/>
      <c r="F36" s="109"/>
      <c r="G36" s="109"/>
      <c r="H36" s="109"/>
      <c r="I36" s="109"/>
      <c r="J36" s="117" t="str">
        <f t="shared" si="0"/>
        <v/>
      </c>
      <c r="K36" s="109"/>
      <c r="L36" s="117" t="str">
        <f t="shared" si="1"/>
        <v/>
      </c>
      <c r="M36" s="117" t="str">
        <f t="array" ref="M36">IF(L36="","",_xlfn.IFS(G36="日次",L36*240,G36="週次",L36*48,G36="月次",L36*12,G36="四半期",L36*4,G36="年次",L36*1,TRUE,""))</f>
        <v/>
      </c>
      <c r="N36" s="110"/>
    </row>
    <row r="37" spans="1:14" ht="18" customHeight="1">
      <c r="A37" s="108">
        <v>33</v>
      </c>
      <c r="B37" s="109"/>
      <c r="C37" s="109"/>
      <c r="D37" s="109"/>
      <c r="E37" s="109"/>
      <c r="F37" s="109"/>
      <c r="G37" s="109"/>
      <c r="H37" s="109"/>
      <c r="I37" s="109"/>
      <c r="J37" s="118" t="str">
        <f t="shared" ref="J37:J68" si="2">IF(AND(H37&lt;&gt;"",I37&lt;&gt;""),ROUND(H37*I37/60,1),"")</f>
        <v/>
      </c>
      <c r="K37" s="109"/>
      <c r="L37" s="118" t="str">
        <f t="shared" ref="L37:L68" si="3">IF(AND(J37&lt;&gt;"",K37&lt;&gt;""),ROUND(J37*K37,1),"")</f>
        <v/>
      </c>
      <c r="M37" s="118" t="str">
        <f t="array" ref="M37">IF(L37="","",_xlfn.IFS(G37="日次",L37*240,G37="週次",L37*48,G37="月次",L37*12,G37="四半期",L37*4,G37="年次",L37*1,TRUE,""))</f>
        <v/>
      </c>
      <c r="N37" s="110"/>
    </row>
    <row r="38" spans="1:14" ht="18" customHeight="1">
      <c r="A38" s="108">
        <v>34</v>
      </c>
      <c r="B38" s="109"/>
      <c r="C38" s="109"/>
      <c r="D38" s="109"/>
      <c r="E38" s="109"/>
      <c r="F38" s="109"/>
      <c r="G38" s="109"/>
      <c r="H38" s="109"/>
      <c r="I38" s="109"/>
      <c r="J38" s="117" t="str">
        <f t="shared" si="2"/>
        <v/>
      </c>
      <c r="K38" s="109"/>
      <c r="L38" s="117" t="str">
        <f t="shared" si="3"/>
        <v/>
      </c>
      <c r="M38" s="117" t="str">
        <f t="array" ref="M38">IF(L38="","",_xlfn.IFS(G38="日次",L38*240,G38="週次",L38*48,G38="月次",L38*12,G38="四半期",L38*4,G38="年次",L38*1,TRUE,""))</f>
        <v/>
      </c>
      <c r="N38" s="110"/>
    </row>
    <row r="39" spans="1:14" ht="18" customHeight="1">
      <c r="A39" s="108">
        <v>35</v>
      </c>
      <c r="B39" s="109"/>
      <c r="C39" s="109"/>
      <c r="D39" s="109"/>
      <c r="E39" s="109"/>
      <c r="F39" s="109"/>
      <c r="G39" s="109"/>
      <c r="H39" s="109"/>
      <c r="I39" s="109"/>
      <c r="J39" s="118" t="str">
        <f t="shared" si="2"/>
        <v/>
      </c>
      <c r="K39" s="109"/>
      <c r="L39" s="118" t="str">
        <f t="shared" si="3"/>
        <v/>
      </c>
      <c r="M39" s="118" t="str">
        <f t="array" ref="M39">IF(L39="","",_xlfn.IFS(G39="日次",L39*240,G39="週次",L39*48,G39="月次",L39*12,G39="四半期",L39*4,G39="年次",L39*1,TRUE,""))</f>
        <v/>
      </c>
      <c r="N39" s="110"/>
    </row>
    <row r="40" spans="1:14" ht="18" customHeight="1">
      <c r="A40" s="108">
        <v>36</v>
      </c>
      <c r="B40" s="109"/>
      <c r="C40" s="109"/>
      <c r="D40" s="109"/>
      <c r="E40" s="109"/>
      <c r="F40" s="109"/>
      <c r="G40" s="109"/>
      <c r="H40" s="109"/>
      <c r="I40" s="109"/>
      <c r="J40" s="117" t="str">
        <f t="shared" si="2"/>
        <v/>
      </c>
      <c r="K40" s="109"/>
      <c r="L40" s="117" t="str">
        <f t="shared" si="3"/>
        <v/>
      </c>
      <c r="M40" s="117" t="str">
        <f t="array" ref="M40">IF(L40="","",_xlfn.IFS(G40="日次",L40*240,G40="週次",L40*48,G40="月次",L40*12,G40="四半期",L40*4,G40="年次",L40*1,TRUE,""))</f>
        <v/>
      </c>
      <c r="N40" s="110"/>
    </row>
    <row r="41" spans="1:14" ht="18" customHeight="1">
      <c r="A41" s="108">
        <v>37</v>
      </c>
      <c r="B41" s="109"/>
      <c r="C41" s="109"/>
      <c r="D41" s="109"/>
      <c r="E41" s="109"/>
      <c r="F41" s="109"/>
      <c r="G41" s="109"/>
      <c r="H41" s="109"/>
      <c r="I41" s="109"/>
      <c r="J41" s="118" t="str">
        <f t="shared" si="2"/>
        <v/>
      </c>
      <c r="K41" s="109"/>
      <c r="L41" s="118" t="str">
        <f t="shared" si="3"/>
        <v/>
      </c>
      <c r="M41" s="118" t="str">
        <f t="array" ref="M41">IF(L41="","",_xlfn.IFS(G41="日次",L41*240,G41="週次",L41*48,G41="月次",L41*12,G41="四半期",L41*4,G41="年次",L41*1,TRUE,""))</f>
        <v/>
      </c>
      <c r="N41" s="110"/>
    </row>
    <row r="42" spans="1:14" ht="18" customHeight="1">
      <c r="A42" s="108">
        <v>38</v>
      </c>
      <c r="B42" s="109"/>
      <c r="C42" s="109"/>
      <c r="D42" s="109"/>
      <c r="E42" s="109"/>
      <c r="F42" s="109"/>
      <c r="G42" s="109"/>
      <c r="H42" s="109"/>
      <c r="I42" s="109"/>
      <c r="J42" s="117" t="str">
        <f t="shared" si="2"/>
        <v/>
      </c>
      <c r="K42" s="109"/>
      <c r="L42" s="117" t="str">
        <f t="shared" si="3"/>
        <v/>
      </c>
      <c r="M42" s="117" t="str">
        <f t="array" ref="M42">IF(L42="","",_xlfn.IFS(G42="日次",L42*240,G42="週次",L42*48,G42="月次",L42*12,G42="四半期",L42*4,G42="年次",L42*1,TRUE,""))</f>
        <v/>
      </c>
      <c r="N42" s="110"/>
    </row>
    <row r="43" spans="1:14" ht="18" customHeight="1">
      <c r="A43" s="108">
        <v>39</v>
      </c>
      <c r="B43" s="109"/>
      <c r="C43" s="109"/>
      <c r="D43" s="109"/>
      <c r="E43" s="109"/>
      <c r="F43" s="109"/>
      <c r="G43" s="109"/>
      <c r="H43" s="109"/>
      <c r="I43" s="109"/>
      <c r="J43" s="118" t="str">
        <f t="shared" si="2"/>
        <v/>
      </c>
      <c r="K43" s="109"/>
      <c r="L43" s="118" t="str">
        <f t="shared" si="3"/>
        <v/>
      </c>
      <c r="M43" s="118" t="str">
        <f t="array" ref="M43">IF(L43="","",_xlfn.IFS(G43="日次",L43*240,G43="週次",L43*48,G43="月次",L43*12,G43="四半期",L43*4,G43="年次",L43*1,TRUE,""))</f>
        <v/>
      </c>
      <c r="N43" s="110"/>
    </row>
    <row r="44" spans="1:14" ht="18" customHeight="1">
      <c r="A44" s="108">
        <v>40</v>
      </c>
      <c r="B44" s="109"/>
      <c r="C44" s="109"/>
      <c r="D44" s="109"/>
      <c r="E44" s="109"/>
      <c r="F44" s="109"/>
      <c r="G44" s="109"/>
      <c r="H44" s="109"/>
      <c r="I44" s="109"/>
      <c r="J44" s="117" t="str">
        <f t="shared" si="2"/>
        <v/>
      </c>
      <c r="K44" s="109"/>
      <c r="L44" s="117" t="str">
        <f t="shared" si="3"/>
        <v/>
      </c>
      <c r="M44" s="117" t="str">
        <f t="array" ref="M44">IF(L44="","",_xlfn.IFS(G44="日次",L44*240,G44="週次",L44*48,G44="月次",L44*12,G44="四半期",L44*4,G44="年次",L44*1,TRUE,""))</f>
        <v/>
      </c>
      <c r="N44" s="110"/>
    </row>
    <row r="45" spans="1:14" ht="18" customHeight="1">
      <c r="A45" s="108">
        <v>41</v>
      </c>
      <c r="B45" s="109"/>
      <c r="C45" s="109"/>
      <c r="D45" s="109"/>
      <c r="E45" s="109"/>
      <c r="F45" s="109"/>
      <c r="G45" s="109"/>
      <c r="H45" s="109"/>
      <c r="I45" s="109"/>
      <c r="J45" s="118" t="str">
        <f t="shared" si="2"/>
        <v/>
      </c>
      <c r="K45" s="109"/>
      <c r="L45" s="118" t="str">
        <f t="shared" si="3"/>
        <v/>
      </c>
      <c r="M45" s="118" t="str">
        <f t="array" ref="M45">IF(L45="","",_xlfn.IFS(G45="日次",L45*240,G45="週次",L45*48,G45="月次",L45*12,G45="四半期",L45*4,G45="年次",L45*1,TRUE,""))</f>
        <v/>
      </c>
      <c r="N45" s="110"/>
    </row>
    <row r="46" spans="1:14" ht="18" customHeight="1">
      <c r="A46" s="108">
        <v>42</v>
      </c>
      <c r="B46" s="109"/>
      <c r="C46" s="109"/>
      <c r="D46" s="109"/>
      <c r="E46" s="109"/>
      <c r="F46" s="109"/>
      <c r="G46" s="109"/>
      <c r="H46" s="109"/>
      <c r="I46" s="109"/>
      <c r="J46" s="117" t="str">
        <f t="shared" si="2"/>
        <v/>
      </c>
      <c r="K46" s="109"/>
      <c r="L46" s="117" t="str">
        <f t="shared" si="3"/>
        <v/>
      </c>
      <c r="M46" s="117" t="str">
        <f t="array" ref="M46">IF(L46="","",_xlfn.IFS(G46="日次",L46*240,G46="週次",L46*48,G46="月次",L46*12,G46="四半期",L46*4,G46="年次",L46*1,TRUE,""))</f>
        <v/>
      </c>
      <c r="N46" s="110"/>
    </row>
    <row r="47" spans="1:14" ht="18" customHeight="1">
      <c r="A47" s="108">
        <v>43</v>
      </c>
      <c r="B47" s="109"/>
      <c r="C47" s="109"/>
      <c r="D47" s="109"/>
      <c r="E47" s="109"/>
      <c r="F47" s="109"/>
      <c r="G47" s="109"/>
      <c r="H47" s="109"/>
      <c r="I47" s="109"/>
      <c r="J47" s="118" t="str">
        <f t="shared" si="2"/>
        <v/>
      </c>
      <c r="K47" s="109"/>
      <c r="L47" s="118" t="str">
        <f t="shared" si="3"/>
        <v/>
      </c>
      <c r="M47" s="118" t="str">
        <f t="array" ref="M47">IF(L47="","",_xlfn.IFS(G47="日次",L47*240,G47="週次",L47*48,G47="月次",L47*12,G47="四半期",L47*4,G47="年次",L47*1,TRUE,""))</f>
        <v/>
      </c>
      <c r="N47" s="110"/>
    </row>
    <row r="48" spans="1:14" ht="18" customHeight="1">
      <c r="A48" s="108">
        <v>44</v>
      </c>
      <c r="B48" s="109"/>
      <c r="C48" s="109"/>
      <c r="D48" s="109"/>
      <c r="E48" s="109"/>
      <c r="F48" s="109"/>
      <c r="G48" s="109"/>
      <c r="H48" s="109"/>
      <c r="I48" s="109"/>
      <c r="J48" s="117" t="str">
        <f t="shared" si="2"/>
        <v/>
      </c>
      <c r="K48" s="109"/>
      <c r="L48" s="117" t="str">
        <f t="shared" si="3"/>
        <v/>
      </c>
      <c r="M48" s="117" t="str">
        <f t="array" ref="M48">IF(L48="","",_xlfn.IFS(G48="日次",L48*240,G48="週次",L48*48,G48="月次",L48*12,G48="四半期",L48*4,G48="年次",L48*1,TRUE,""))</f>
        <v/>
      </c>
      <c r="N48" s="110"/>
    </row>
    <row r="49" spans="1:14" ht="18" customHeight="1">
      <c r="A49" s="108">
        <v>45</v>
      </c>
      <c r="B49" s="109"/>
      <c r="C49" s="109"/>
      <c r="D49" s="109"/>
      <c r="E49" s="109"/>
      <c r="F49" s="109"/>
      <c r="G49" s="109"/>
      <c r="H49" s="109"/>
      <c r="I49" s="109"/>
      <c r="J49" s="118" t="str">
        <f t="shared" si="2"/>
        <v/>
      </c>
      <c r="K49" s="109"/>
      <c r="L49" s="118" t="str">
        <f t="shared" si="3"/>
        <v/>
      </c>
      <c r="M49" s="118" t="str">
        <f t="array" ref="M49">IF(L49="","",_xlfn.IFS(G49="日次",L49*240,G49="週次",L49*48,G49="月次",L49*12,G49="四半期",L49*4,G49="年次",L49*1,TRUE,""))</f>
        <v/>
      </c>
      <c r="N49" s="110"/>
    </row>
    <row r="50" spans="1:14" ht="18" customHeight="1">
      <c r="A50" s="108">
        <v>46</v>
      </c>
      <c r="B50" s="109"/>
      <c r="C50" s="109"/>
      <c r="D50" s="109"/>
      <c r="E50" s="109"/>
      <c r="F50" s="109"/>
      <c r="G50" s="109"/>
      <c r="H50" s="109"/>
      <c r="I50" s="109"/>
      <c r="J50" s="117" t="str">
        <f t="shared" si="2"/>
        <v/>
      </c>
      <c r="K50" s="109"/>
      <c r="L50" s="117" t="str">
        <f t="shared" si="3"/>
        <v/>
      </c>
      <c r="M50" s="117" t="str">
        <f t="array" ref="M50">IF(L50="","",_xlfn.IFS(G50="日次",L50*240,G50="週次",L50*48,G50="月次",L50*12,G50="四半期",L50*4,G50="年次",L50*1,TRUE,""))</f>
        <v/>
      </c>
      <c r="N50" s="110"/>
    </row>
    <row r="51" spans="1:14" ht="18" customHeight="1">
      <c r="A51" s="108">
        <v>47</v>
      </c>
      <c r="B51" s="109"/>
      <c r="C51" s="109"/>
      <c r="D51" s="109"/>
      <c r="E51" s="109"/>
      <c r="F51" s="109"/>
      <c r="G51" s="109"/>
      <c r="H51" s="109"/>
      <c r="I51" s="109"/>
      <c r="J51" s="118" t="str">
        <f t="shared" si="2"/>
        <v/>
      </c>
      <c r="K51" s="109"/>
      <c r="L51" s="118" t="str">
        <f t="shared" si="3"/>
        <v/>
      </c>
      <c r="M51" s="118" t="str">
        <f t="array" ref="M51">IF(L51="","",_xlfn.IFS(G51="日次",L51*240,G51="週次",L51*48,G51="月次",L51*12,G51="四半期",L51*4,G51="年次",L51*1,TRUE,""))</f>
        <v/>
      </c>
      <c r="N51" s="110"/>
    </row>
    <row r="52" spans="1:14" ht="18" customHeight="1">
      <c r="A52" s="108">
        <v>48</v>
      </c>
      <c r="B52" s="109"/>
      <c r="C52" s="109"/>
      <c r="D52" s="109"/>
      <c r="E52" s="109"/>
      <c r="F52" s="109"/>
      <c r="G52" s="109"/>
      <c r="H52" s="109"/>
      <c r="I52" s="109"/>
      <c r="J52" s="117" t="str">
        <f t="shared" si="2"/>
        <v/>
      </c>
      <c r="K52" s="109"/>
      <c r="L52" s="117" t="str">
        <f t="shared" si="3"/>
        <v/>
      </c>
      <c r="M52" s="117" t="str">
        <f t="array" ref="M52">IF(L52="","",_xlfn.IFS(G52="日次",L52*240,G52="週次",L52*48,G52="月次",L52*12,G52="四半期",L52*4,G52="年次",L52*1,TRUE,""))</f>
        <v/>
      </c>
      <c r="N52" s="110"/>
    </row>
    <row r="53" spans="1:14" ht="18" customHeight="1">
      <c r="A53" s="108">
        <v>49</v>
      </c>
      <c r="B53" s="109"/>
      <c r="C53" s="109"/>
      <c r="D53" s="109"/>
      <c r="E53" s="109"/>
      <c r="F53" s="109"/>
      <c r="G53" s="109"/>
      <c r="H53" s="109"/>
      <c r="I53" s="109"/>
      <c r="J53" s="118" t="str">
        <f t="shared" si="2"/>
        <v/>
      </c>
      <c r="K53" s="109"/>
      <c r="L53" s="118" t="str">
        <f t="shared" si="3"/>
        <v/>
      </c>
      <c r="M53" s="118" t="str">
        <f t="array" ref="M53">IF(L53="","",_xlfn.IFS(G53="日次",L53*240,G53="週次",L53*48,G53="月次",L53*12,G53="四半期",L53*4,G53="年次",L53*1,TRUE,""))</f>
        <v/>
      </c>
      <c r="N53" s="110"/>
    </row>
    <row r="54" spans="1:14" ht="18" customHeight="1">
      <c r="A54" s="111">
        <v>50</v>
      </c>
      <c r="B54" s="112"/>
      <c r="C54" s="112"/>
      <c r="D54" s="112"/>
      <c r="E54" s="112"/>
      <c r="F54" s="112"/>
      <c r="G54" s="112"/>
      <c r="H54" s="112"/>
      <c r="I54" s="112"/>
      <c r="J54" s="119" t="str">
        <f t="shared" si="2"/>
        <v/>
      </c>
      <c r="K54" s="112"/>
      <c r="L54" s="119" t="str">
        <f t="shared" si="3"/>
        <v/>
      </c>
      <c r="M54" s="119" t="str">
        <f t="array" ref="M54">IF(L54="","",_xlfn.IFS(G54="日次",L54*240,G54="週次",L54*48,G54="月次",L54*12,G54="四半期",L54*4,G54="年次",L54*1,TRUE,""))</f>
        <v/>
      </c>
      <c r="N54" s="113"/>
    </row>
    <row r="55" spans="1:14" ht="1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</row>
    <row r="56" spans="1:14">
      <c r="A56" s="132" t="s">
        <v>131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</row>
  </sheetData>
  <mergeCells count="8">
    <mergeCell ref="A1:N1"/>
    <mergeCell ref="A2:F2"/>
    <mergeCell ref="A56:N56"/>
    <mergeCell ref="G3:M3"/>
    <mergeCell ref="N3"/>
    <mergeCell ref="G2:J2"/>
    <mergeCell ref="K2:N2"/>
    <mergeCell ref="A3:F3"/>
  </mergeCells>
  <phoneticPr fontId="58"/>
  <dataValidations count="1">
    <dataValidation type="list" allowBlank="1" sqref="G5:G54" xr:uid="{00000000-0002-0000-0500-000000000000}">
      <formula1>"日次,週次,月次,四半期,年次,随時"</formula1>
    </dataValidation>
  </dataValidation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D7D31"/>
  </sheetPr>
  <dimension ref="A1:H42"/>
  <sheetViews>
    <sheetView workbookViewId="0">
      <selection sqref="A1:H1"/>
    </sheetView>
  </sheetViews>
  <sheetFormatPr defaultRowHeight="14.5"/>
  <cols>
    <col min="1" max="1" width="10" customWidth="1"/>
    <col min="2" max="2" width="24.26953125" bestFit="1" customWidth="1"/>
    <col min="3" max="4" width="20" customWidth="1"/>
    <col min="5" max="5" width="16" customWidth="1"/>
    <col min="6" max="6" width="20" customWidth="1"/>
    <col min="7" max="7" width="18" customWidth="1"/>
    <col min="8" max="8" width="14" customWidth="1"/>
  </cols>
  <sheetData>
    <row r="1" spans="1:8" ht="30" customHeight="1">
      <c r="A1" s="152" t="s">
        <v>161</v>
      </c>
      <c r="B1" s="121"/>
      <c r="C1" s="121"/>
      <c r="D1" s="121"/>
      <c r="E1" s="121"/>
      <c r="F1" s="121"/>
      <c r="G1" s="121"/>
      <c r="H1" s="122"/>
    </row>
    <row r="2" spans="1:8" ht="6" customHeight="1"/>
    <row r="3" spans="1:8" ht="22" customHeight="1">
      <c r="A3" s="154" t="s">
        <v>68</v>
      </c>
      <c r="B3" s="121"/>
      <c r="C3" s="121"/>
      <c r="D3" s="121"/>
      <c r="E3" s="121"/>
      <c r="F3" s="121"/>
      <c r="G3" s="121"/>
      <c r="H3" s="122"/>
    </row>
    <row r="4" spans="1:8" ht="18" customHeight="1">
      <c r="A4" s="153" t="s">
        <v>69</v>
      </c>
      <c r="B4" s="122"/>
      <c r="C4" s="151" t="s">
        <v>162</v>
      </c>
      <c r="D4" s="121"/>
      <c r="E4" s="121"/>
      <c r="F4" s="121"/>
      <c r="G4" s="121"/>
      <c r="H4" s="122"/>
    </row>
    <row r="5" spans="1:8" ht="36" customHeight="1">
      <c r="A5" s="139" t="s">
        <v>163</v>
      </c>
      <c r="B5" s="121"/>
      <c r="C5" s="121"/>
      <c r="D5" s="121"/>
      <c r="E5" s="121"/>
      <c r="F5" s="121"/>
      <c r="G5" s="121"/>
      <c r="H5" s="122"/>
    </row>
    <row r="6" spans="1:8" ht="4" customHeight="1"/>
    <row r="7" spans="1:8" ht="18" customHeight="1">
      <c r="A7" s="153" t="s">
        <v>72</v>
      </c>
      <c r="B7" s="122"/>
      <c r="C7" s="151" t="s">
        <v>73</v>
      </c>
      <c r="D7" s="121"/>
      <c r="E7" s="121"/>
      <c r="F7" s="121"/>
      <c r="G7" s="121"/>
      <c r="H7" s="122"/>
    </row>
    <row r="8" spans="1:8" ht="24" customHeight="1">
      <c r="A8" s="139" t="s">
        <v>164</v>
      </c>
      <c r="B8" s="121"/>
      <c r="C8" s="121"/>
      <c r="D8" s="121"/>
      <c r="E8" s="121"/>
      <c r="F8" s="121"/>
      <c r="G8" s="121"/>
      <c r="H8" s="122"/>
    </row>
    <row r="9" spans="1:8" ht="4" customHeight="1"/>
    <row r="10" spans="1:8" ht="18" customHeight="1">
      <c r="A10" s="153" t="s">
        <v>75</v>
      </c>
      <c r="B10" s="122"/>
      <c r="C10" s="151" t="s">
        <v>165</v>
      </c>
      <c r="D10" s="121"/>
      <c r="E10" s="121"/>
      <c r="F10" s="121"/>
      <c r="G10" s="121"/>
      <c r="H10" s="122"/>
    </row>
    <row r="11" spans="1:8" ht="97" customHeight="1">
      <c r="A11" s="139" t="s">
        <v>166</v>
      </c>
      <c r="B11" s="121"/>
      <c r="C11" s="121"/>
      <c r="D11" s="121"/>
      <c r="E11" s="121"/>
      <c r="F11" s="121"/>
      <c r="G11" s="121"/>
      <c r="H11" s="122"/>
    </row>
    <row r="12" spans="1:8" ht="4" customHeight="1"/>
    <row r="13" spans="1:8" ht="18" customHeight="1">
      <c r="A13" s="153" t="s">
        <v>77</v>
      </c>
      <c r="B13" s="122"/>
      <c r="C13" s="151" t="s">
        <v>167</v>
      </c>
      <c r="D13" s="121"/>
      <c r="E13" s="121"/>
      <c r="F13" s="121"/>
      <c r="G13" s="121"/>
      <c r="H13" s="122"/>
    </row>
    <row r="14" spans="1:8" ht="136.5" customHeight="1">
      <c r="A14" s="139" t="s">
        <v>168</v>
      </c>
      <c r="B14" s="121"/>
      <c r="C14" s="121"/>
      <c r="D14" s="121"/>
      <c r="E14" s="121"/>
      <c r="F14" s="121"/>
      <c r="G14" s="121"/>
      <c r="H14" s="122"/>
    </row>
    <row r="15" spans="1:8" ht="4" customHeight="1"/>
    <row r="16" spans="1:8" ht="18" customHeight="1">
      <c r="A16" s="153" t="s">
        <v>169</v>
      </c>
      <c r="B16" s="122"/>
      <c r="C16" s="151" t="s">
        <v>170</v>
      </c>
      <c r="D16" s="121"/>
      <c r="E16" s="121"/>
      <c r="F16" s="121"/>
      <c r="G16" s="121"/>
      <c r="H16" s="122"/>
    </row>
    <row r="17" spans="1:8" ht="63" customHeight="1">
      <c r="A17" s="139" t="s">
        <v>171</v>
      </c>
      <c r="B17" s="121"/>
      <c r="C17" s="121"/>
      <c r="D17" s="121"/>
      <c r="E17" s="121"/>
      <c r="F17" s="121"/>
      <c r="G17" s="121"/>
      <c r="H17" s="122"/>
    </row>
    <row r="18" spans="1:8" ht="4" customHeight="1"/>
    <row r="19" spans="1:8" ht="6" customHeight="1"/>
    <row r="20" spans="1:8" ht="22" customHeight="1">
      <c r="A20" s="154" t="s">
        <v>80</v>
      </c>
      <c r="B20" s="121"/>
      <c r="C20" s="121"/>
      <c r="D20" s="121"/>
      <c r="E20" s="121"/>
      <c r="F20" s="121"/>
      <c r="G20" s="121"/>
      <c r="H20" s="122"/>
    </row>
    <row r="21" spans="1:8" ht="18" customHeight="1">
      <c r="A21" s="99" t="s">
        <v>81</v>
      </c>
      <c r="B21" s="99" t="s">
        <v>82</v>
      </c>
      <c r="C21" s="155" t="s">
        <v>83</v>
      </c>
      <c r="D21" s="121"/>
      <c r="E21" s="121"/>
      <c r="F21" s="122"/>
      <c r="G21" s="99" t="s">
        <v>84</v>
      </c>
      <c r="H21" s="99" t="s">
        <v>85</v>
      </c>
    </row>
    <row r="22" spans="1:8" ht="18" customHeight="1">
      <c r="A22" s="88" t="s">
        <v>86</v>
      </c>
      <c r="B22" s="88" t="s">
        <v>38</v>
      </c>
      <c r="C22" s="138" t="s">
        <v>87</v>
      </c>
      <c r="D22" s="121"/>
      <c r="E22" s="121"/>
      <c r="F22" s="122"/>
      <c r="G22" s="89" t="s">
        <v>88</v>
      </c>
      <c r="H22" s="90" t="s">
        <v>89</v>
      </c>
    </row>
    <row r="23" spans="1:8" ht="18" customHeight="1">
      <c r="A23" s="91" t="s">
        <v>90</v>
      </c>
      <c r="B23" s="91" t="s">
        <v>119</v>
      </c>
      <c r="C23" s="143" t="s">
        <v>172</v>
      </c>
      <c r="D23" s="121"/>
      <c r="E23" s="121"/>
      <c r="F23" s="122"/>
      <c r="G23" s="94" t="s">
        <v>97</v>
      </c>
      <c r="H23" s="93" t="s">
        <v>93</v>
      </c>
    </row>
    <row r="24" spans="1:8" ht="18" customHeight="1">
      <c r="A24" s="88" t="s">
        <v>94</v>
      </c>
      <c r="B24" s="88" t="s">
        <v>120</v>
      </c>
      <c r="C24" s="138" t="s">
        <v>173</v>
      </c>
      <c r="D24" s="121"/>
      <c r="E24" s="121"/>
      <c r="F24" s="122"/>
      <c r="G24" s="94" t="s">
        <v>97</v>
      </c>
      <c r="H24" s="90" t="s">
        <v>89</v>
      </c>
    </row>
    <row r="25" spans="1:8" ht="18" customHeight="1">
      <c r="A25" s="91" t="s">
        <v>98</v>
      </c>
      <c r="B25" s="91" t="s">
        <v>174</v>
      </c>
      <c r="C25" s="143" t="s">
        <v>175</v>
      </c>
      <c r="D25" s="121"/>
      <c r="E25" s="121"/>
      <c r="F25" s="122"/>
      <c r="G25" s="94" t="s">
        <v>97</v>
      </c>
      <c r="H25" s="93" t="s">
        <v>93</v>
      </c>
    </row>
    <row r="26" spans="1:8" ht="18" customHeight="1">
      <c r="A26" s="88" t="s">
        <v>100</v>
      </c>
      <c r="B26" s="88" t="s">
        <v>122</v>
      </c>
      <c r="C26" s="138" t="s">
        <v>176</v>
      </c>
      <c r="D26" s="121"/>
      <c r="E26" s="121"/>
      <c r="F26" s="122"/>
      <c r="G26" s="94" t="s">
        <v>97</v>
      </c>
      <c r="H26" s="90" t="s">
        <v>93</v>
      </c>
    </row>
    <row r="27" spans="1:8" ht="18" customHeight="1">
      <c r="A27" s="91" t="s">
        <v>102</v>
      </c>
      <c r="B27" s="91" t="s">
        <v>123</v>
      </c>
      <c r="C27" s="143" t="s">
        <v>177</v>
      </c>
      <c r="D27" s="121"/>
      <c r="E27" s="121"/>
      <c r="F27" s="122"/>
      <c r="G27" s="94" t="s">
        <v>97</v>
      </c>
      <c r="H27" s="93" t="s">
        <v>89</v>
      </c>
    </row>
    <row r="28" spans="1:8" ht="18" customHeight="1">
      <c r="A28" s="88" t="s">
        <v>178</v>
      </c>
      <c r="B28" s="88" t="s">
        <v>42</v>
      </c>
      <c r="C28" s="138" t="s">
        <v>101</v>
      </c>
      <c r="D28" s="121"/>
      <c r="E28" s="121"/>
      <c r="F28" s="122"/>
      <c r="G28" s="92" t="s">
        <v>92</v>
      </c>
      <c r="H28" s="90" t="s">
        <v>93</v>
      </c>
    </row>
    <row r="29" spans="1:8" ht="18" customHeight="1">
      <c r="A29" s="91" t="s">
        <v>179</v>
      </c>
      <c r="B29" s="91" t="s">
        <v>180</v>
      </c>
      <c r="C29" s="143" t="s">
        <v>181</v>
      </c>
      <c r="D29" s="121"/>
      <c r="E29" s="121"/>
      <c r="F29" s="122"/>
      <c r="G29" s="94" t="s">
        <v>97</v>
      </c>
      <c r="H29" s="93" t="s">
        <v>93</v>
      </c>
    </row>
    <row r="30" spans="1:8" ht="18" customHeight="1">
      <c r="A30" s="88" t="s">
        <v>182</v>
      </c>
      <c r="B30" s="88" t="s">
        <v>183</v>
      </c>
      <c r="C30" s="138" t="s">
        <v>184</v>
      </c>
      <c r="D30" s="121"/>
      <c r="E30" s="121"/>
      <c r="F30" s="122"/>
      <c r="G30" s="94" t="s">
        <v>97</v>
      </c>
      <c r="H30" s="90" t="s">
        <v>93</v>
      </c>
    </row>
    <row r="31" spans="1:8" ht="18" customHeight="1">
      <c r="A31" s="91" t="s">
        <v>185</v>
      </c>
      <c r="B31" s="91" t="s">
        <v>186</v>
      </c>
      <c r="C31" s="143" t="s">
        <v>187</v>
      </c>
      <c r="D31" s="121"/>
      <c r="E31" s="121"/>
      <c r="F31" s="122"/>
      <c r="G31" s="89" t="s">
        <v>88</v>
      </c>
      <c r="H31" s="93" t="s">
        <v>89</v>
      </c>
    </row>
    <row r="32" spans="1:8" ht="18" customHeight="1">
      <c r="A32" s="88" t="s">
        <v>188</v>
      </c>
      <c r="B32" s="88" t="s">
        <v>189</v>
      </c>
      <c r="C32" s="138" t="s">
        <v>190</v>
      </c>
      <c r="D32" s="121"/>
      <c r="E32" s="121"/>
      <c r="F32" s="122"/>
      <c r="G32" s="94" t="s">
        <v>97</v>
      </c>
      <c r="H32" s="90" t="s">
        <v>93</v>
      </c>
    </row>
    <row r="33" spans="1:8" ht="18" customHeight="1">
      <c r="A33" s="91" t="s">
        <v>191</v>
      </c>
      <c r="B33" s="91" t="s">
        <v>192</v>
      </c>
      <c r="C33" s="143" t="s">
        <v>193</v>
      </c>
      <c r="D33" s="121"/>
      <c r="E33" s="121"/>
      <c r="F33" s="122"/>
      <c r="G33" s="89" t="s">
        <v>88</v>
      </c>
      <c r="H33" s="93" t="s">
        <v>89</v>
      </c>
    </row>
    <row r="34" spans="1:8" ht="18" customHeight="1">
      <c r="A34" s="88" t="s">
        <v>194</v>
      </c>
      <c r="B34" s="88" t="s">
        <v>195</v>
      </c>
      <c r="C34" s="138" t="s">
        <v>196</v>
      </c>
      <c r="D34" s="121"/>
      <c r="E34" s="121"/>
      <c r="F34" s="122"/>
      <c r="G34" s="89" t="s">
        <v>88</v>
      </c>
      <c r="H34" s="90" t="s">
        <v>89</v>
      </c>
    </row>
    <row r="35" spans="1:8" ht="18" customHeight="1">
      <c r="A35" s="91" t="s">
        <v>197</v>
      </c>
      <c r="B35" s="91" t="s">
        <v>130</v>
      </c>
      <c r="C35" s="143" t="s">
        <v>198</v>
      </c>
      <c r="D35" s="121"/>
      <c r="E35" s="121"/>
      <c r="F35" s="122"/>
      <c r="G35" s="94" t="s">
        <v>97</v>
      </c>
      <c r="H35" s="93" t="s">
        <v>89</v>
      </c>
    </row>
    <row r="36" spans="1:8" ht="6" customHeight="1"/>
    <row r="37" spans="1:8" ht="22" customHeight="1">
      <c r="A37" s="154" t="s">
        <v>104</v>
      </c>
      <c r="B37" s="121"/>
      <c r="C37" s="121"/>
      <c r="D37" s="121"/>
      <c r="E37" s="121"/>
      <c r="F37" s="121"/>
      <c r="G37" s="121"/>
      <c r="H37" s="122"/>
    </row>
    <row r="38" spans="1:8" ht="18" customHeight="1">
      <c r="A38" s="144" t="s">
        <v>105</v>
      </c>
      <c r="B38" s="122"/>
      <c r="C38" s="95" t="s">
        <v>106</v>
      </c>
      <c r="D38" s="138" t="s">
        <v>107</v>
      </c>
      <c r="E38" s="121"/>
      <c r="F38" s="121"/>
      <c r="G38" s="121"/>
      <c r="H38" s="122"/>
    </row>
    <row r="39" spans="1:8" ht="18" customHeight="1">
      <c r="A39" s="147" t="s">
        <v>105</v>
      </c>
      <c r="B39" s="122"/>
      <c r="C39" s="96" t="s">
        <v>108</v>
      </c>
      <c r="D39" s="143" t="s">
        <v>109</v>
      </c>
      <c r="E39" s="121"/>
      <c r="F39" s="121"/>
      <c r="G39" s="121"/>
      <c r="H39" s="122"/>
    </row>
    <row r="40" spans="1:8" ht="18" customHeight="1">
      <c r="A40" s="146" t="s">
        <v>105</v>
      </c>
      <c r="B40" s="122"/>
      <c r="C40" s="95" t="s">
        <v>110</v>
      </c>
      <c r="D40" s="138" t="s">
        <v>111</v>
      </c>
      <c r="E40" s="121"/>
      <c r="F40" s="121"/>
      <c r="G40" s="121"/>
      <c r="H40" s="122"/>
    </row>
    <row r="41" spans="1:8" ht="18" customHeight="1">
      <c r="A41" s="137" t="s">
        <v>105</v>
      </c>
      <c r="B41" s="122"/>
      <c r="C41" s="96" t="s">
        <v>112</v>
      </c>
      <c r="D41" s="143" t="s">
        <v>113</v>
      </c>
      <c r="E41" s="121"/>
      <c r="F41" s="121"/>
      <c r="G41" s="121"/>
      <c r="H41" s="122"/>
    </row>
    <row r="42" spans="1:8" ht="18" customHeight="1">
      <c r="A42" s="148" t="s">
        <v>105</v>
      </c>
      <c r="B42" s="122"/>
      <c r="C42" s="95" t="s">
        <v>114</v>
      </c>
      <c r="D42" s="138" t="s">
        <v>115</v>
      </c>
      <c r="E42" s="121"/>
      <c r="F42" s="121"/>
      <c r="G42" s="121"/>
      <c r="H42" s="122"/>
    </row>
  </sheetData>
  <mergeCells count="44">
    <mergeCell ref="A42:B42"/>
    <mergeCell ref="C29:F29"/>
    <mergeCell ref="A14:H14"/>
    <mergeCell ref="C25:F25"/>
    <mergeCell ref="A5:H5"/>
    <mergeCell ref="A8:H8"/>
    <mergeCell ref="A17:H17"/>
    <mergeCell ref="C22:F22"/>
    <mergeCell ref="A38:B38"/>
    <mergeCell ref="C31:F31"/>
    <mergeCell ref="D39:H39"/>
    <mergeCell ref="A20:H20"/>
    <mergeCell ref="D42:H42"/>
    <mergeCell ref="A10:B10"/>
    <mergeCell ref="C21:F21"/>
    <mergeCell ref="A13:B13"/>
    <mergeCell ref="A41:B41"/>
    <mergeCell ref="C34:F34"/>
    <mergeCell ref="C30:F30"/>
    <mergeCell ref="D41:H41"/>
    <mergeCell ref="C33:F33"/>
    <mergeCell ref="A37:H37"/>
    <mergeCell ref="C35:F35"/>
    <mergeCell ref="D38:H38"/>
    <mergeCell ref="A40:B40"/>
    <mergeCell ref="A39:B39"/>
    <mergeCell ref="C32:F32"/>
    <mergeCell ref="D40:H40"/>
    <mergeCell ref="C28:F28"/>
    <mergeCell ref="A16:B16"/>
    <mergeCell ref="A7:B7"/>
    <mergeCell ref="C24:F24"/>
    <mergeCell ref="C7:H7"/>
    <mergeCell ref="C13:H13"/>
    <mergeCell ref="C26:F26"/>
    <mergeCell ref="C27:F27"/>
    <mergeCell ref="C10:H10"/>
    <mergeCell ref="C16:H16"/>
    <mergeCell ref="C23:F23"/>
    <mergeCell ref="A11:H11"/>
    <mergeCell ref="A1:H1"/>
    <mergeCell ref="A3:H3"/>
    <mergeCell ref="A4:B4"/>
    <mergeCell ref="C4:H4"/>
  </mergeCells>
  <phoneticPr fontId="58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2E75B6"/>
  </sheetPr>
  <dimension ref="A1:AA57"/>
  <sheetViews>
    <sheetView showGridLines="0" zoomScaleNormal="100" workbookViewId="0">
      <pane ySplit="4" topLeftCell="A5" activePane="bottomLeft" state="frozen"/>
      <selection pane="bottomLeft" sqref="A1:AA1"/>
    </sheetView>
  </sheetViews>
  <sheetFormatPr defaultColWidth="8.6328125" defaultRowHeight="15" customHeight="1"/>
  <cols>
    <col min="1" max="1" width="3.54296875" customWidth="1"/>
    <col min="2" max="2" width="6.26953125" customWidth="1"/>
    <col min="3" max="7" width="20.6328125" customWidth="1"/>
    <col min="8" max="9" width="10.6328125" customWidth="1"/>
    <col min="10" max="10" width="9.1796875" bestFit="1" customWidth="1"/>
    <col min="11" max="11" width="8.81640625" customWidth="1"/>
    <col min="12" max="16" width="7.6328125" customWidth="1"/>
    <col min="17" max="19" width="7.7265625" customWidth="1"/>
    <col min="20" max="20" width="7.6328125" customWidth="1"/>
    <col min="21" max="21" width="7.81640625" customWidth="1"/>
    <col min="22" max="22" width="7.1796875" bestFit="1" customWidth="1"/>
    <col min="23" max="23" width="48.08984375" customWidth="1"/>
    <col min="24" max="24" width="44.36328125" customWidth="1"/>
    <col min="25" max="25" width="18" customWidth="1"/>
    <col min="26" max="26" width="6" customWidth="1"/>
  </cols>
  <sheetData>
    <row r="1" spans="1:27" ht="39.75" customHeight="1">
      <c r="A1" s="165" t="s">
        <v>199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</row>
    <row r="2" spans="1:27" ht="18" customHeight="1">
      <c r="A2" s="157" t="s">
        <v>34</v>
      </c>
      <c r="B2" s="158"/>
      <c r="C2" s="158"/>
      <c r="D2" s="158"/>
      <c r="E2" s="158"/>
      <c r="F2" s="158"/>
      <c r="G2" s="158"/>
      <c r="H2" s="158"/>
      <c r="I2" s="159"/>
      <c r="J2" s="73"/>
      <c r="K2" s="164" t="s">
        <v>35</v>
      </c>
      <c r="L2" s="121"/>
      <c r="M2" s="121"/>
      <c r="N2" s="122"/>
      <c r="O2" s="168" t="s">
        <v>36</v>
      </c>
      <c r="P2" s="121"/>
      <c r="Q2" s="121"/>
      <c r="R2" s="121"/>
      <c r="S2" s="121"/>
      <c r="T2" s="121"/>
      <c r="U2" s="163" t="s">
        <v>200</v>
      </c>
      <c r="V2" s="129"/>
      <c r="W2" s="129"/>
      <c r="X2" s="129"/>
      <c r="Y2" s="129"/>
      <c r="Z2" s="129"/>
      <c r="AA2" s="129"/>
    </row>
    <row r="3" spans="1:27" ht="21.75" customHeight="1">
      <c r="A3" s="166" t="s">
        <v>201</v>
      </c>
      <c r="B3" s="121"/>
      <c r="C3" s="156" t="s">
        <v>37</v>
      </c>
      <c r="D3" s="121"/>
      <c r="E3" s="121"/>
      <c r="F3" s="121"/>
      <c r="G3" s="121"/>
      <c r="H3" s="121"/>
      <c r="I3" s="121"/>
      <c r="J3" s="122"/>
      <c r="K3" s="162" t="s">
        <v>117</v>
      </c>
      <c r="L3" s="121"/>
      <c r="M3" s="121"/>
      <c r="N3" s="121"/>
      <c r="O3" s="121"/>
      <c r="P3" s="121"/>
      <c r="Q3" s="122"/>
      <c r="R3" s="160" t="s">
        <v>202</v>
      </c>
      <c r="S3" s="121"/>
      <c r="T3" s="121"/>
      <c r="U3" s="161" t="s">
        <v>203</v>
      </c>
      <c r="V3" s="121"/>
      <c r="W3" s="167" t="s">
        <v>204</v>
      </c>
      <c r="X3" s="121"/>
      <c r="Y3" s="121"/>
      <c r="Z3" s="121"/>
      <c r="AA3" s="121"/>
    </row>
    <row r="4" spans="1:27" ht="51.75" customHeight="1">
      <c r="A4" s="3" t="s">
        <v>38</v>
      </c>
      <c r="B4" s="74" t="s">
        <v>205</v>
      </c>
      <c r="C4" s="75" t="s">
        <v>206</v>
      </c>
      <c r="D4" s="75" t="s">
        <v>119</v>
      </c>
      <c r="E4" s="75" t="s">
        <v>120</v>
      </c>
      <c r="F4" s="75" t="s">
        <v>121</v>
      </c>
      <c r="G4" s="75" t="s">
        <v>207</v>
      </c>
      <c r="H4" s="75" t="s">
        <v>122</v>
      </c>
      <c r="I4" s="75" t="s">
        <v>123</v>
      </c>
      <c r="J4" s="189" t="s">
        <v>208</v>
      </c>
      <c r="K4" s="76" t="s">
        <v>42</v>
      </c>
      <c r="L4" s="5" t="s">
        <v>124</v>
      </c>
      <c r="M4" s="76" t="s">
        <v>125</v>
      </c>
      <c r="N4" s="76" t="s">
        <v>126</v>
      </c>
      <c r="O4" s="76" t="s">
        <v>127</v>
      </c>
      <c r="P4" s="76" t="s">
        <v>128</v>
      </c>
      <c r="Q4" s="76" t="s">
        <v>129</v>
      </c>
      <c r="R4" s="77" t="s">
        <v>209</v>
      </c>
      <c r="S4" s="77" t="s">
        <v>210</v>
      </c>
      <c r="T4" s="77" t="s">
        <v>211</v>
      </c>
      <c r="U4" s="78" t="s">
        <v>212</v>
      </c>
      <c r="V4" s="78" t="s">
        <v>213</v>
      </c>
      <c r="W4" s="79" t="s">
        <v>214</v>
      </c>
      <c r="X4" s="79" t="s">
        <v>215</v>
      </c>
      <c r="Y4" s="79" t="s">
        <v>216</v>
      </c>
      <c r="Z4" s="191" t="s">
        <v>217</v>
      </c>
      <c r="AA4" s="79" t="s">
        <v>130</v>
      </c>
    </row>
    <row r="5" spans="1:27" ht="18" customHeight="1">
      <c r="A5" s="6">
        <v>1</v>
      </c>
      <c r="B5" s="80"/>
      <c r="C5" s="80"/>
      <c r="D5" s="80"/>
      <c r="E5" s="80"/>
      <c r="F5" s="80"/>
      <c r="G5" s="80"/>
      <c r="H5" s="80"/>
      <c r="I5" s="80"/>
      <c r="J5" s="190"/>
      <c r="K5" s="80"/>
      <c r="L5" s="80"/>
      <c r="M5" s="80"/>
      <c r="N5" s="7" t="str">
        <f t="shared" ref="N5:N36" si="0">IF(AND(L5&lt;&gt;"",M5&lt;&gt;""),ROUND(L5*M5/60,1),"")</f>
        <v/>
      </c>
      <c r="O5" s="80"/>
      <c r="P5" s="7" t="str">
        <f t="shared" ref="P5:P36" si="1">IF(AND(N5&lt;&gt;"",O5&lt;&gt;""),ROUND(N5*O5,1),"")</f>
        <v/>
      </c>
      <c r="Q5" s="7" t="str">
        <f t="array" ref="Q5">IF(P5="","",_xlfn.IFS(K5="日次",P5*240,K5="週次",P5*48,K5="月次",P5*12,K5="四半期",P5*4,K5="年次",P5*1,TRUE(),""))</f>
        <v/>
      </c>
      <c r="R5" s="8"/>
      <c r="S5" s="8"/>
      <c r="T5" s="8"/>
      <c r="U5" s="9" t="str">
        <f t="shared" ref="U5:U36" si="2">IF(AND(R5&lt;&gt;"",S5&lt;&gt;"",T5&lt;&gt;""),R5+S5+T5,"")</f>
        <v/>
      </c>
      <c r="V5" s="9" t="str">
        <f t="shared" ref="V5:V36" si="3">IF(U5="","",IF(U5&gt;=13,"A 最優先",IF(U5&gt;=10,"B 優先","C 通常")))</f>
        <v/>
      </c>
      <c r="W5" s="8"/>
      <c r="X5" s="80"/>
      <c r="Y5" s="80"/>
      <c r="Z5" s="190"/>
      <c r="AA5" s="80"/>
    </row>
    <row r="6" spans="1:27" ht="18" customHeight="1">
      <c r="A6" s="6">
        <v>2</v>
      </c>
      <c r="B6" s="80"/>
      <c r="C6" s="80"/>
      <c r="D6" s="80"/>
      <c r="E6" s="80"/>
      <c r="F6" s="80"/>
      <c r="G6" s="80"/>
      <c r="H6" s="80"/>
      <c r="I6" s="80"/>
      <c r="J6" s="190"/>
      <c r="K6" s="80"/>
      <c r="L6" s="80"/>
      <c r="M6" s="80"/>
      <c r="N6" s="10" t="str">
        <f t="shared" si="0"/>
        <v/>
      </c>
      <c r="O6" s="80"/>
      <c r="P6" s="10" t="str">
        <f t="shared" si="1"/>
        <v/>
      </c>
      <c r="Q6" s="10" t="str">
        <f t="array" ref="Q6">IF(P6="","",_xlfn.IFS(K6="日次",P6*240,K6="週次",P6*48,K6="月次",P6*12,K6="四半期",P6*4,K6="年次",P6*1,TRUE(),""))</f>
        <v/>
      </c>
      <c r="R6" s="8"/>
      <c r="S6" s="8"/>
      <c r="T6" s="8"/>
      <c r="U6" s="11" t="str">
        <f t="shared" si="2"/>
        <v/>
      </c>
      <c r="V6" s="11" t="str">
        <f t="shared" si="3"/>
        <v/>
      </c>
      <c r="W6" s="80"/>
      <c r="X6" s="80"/>
      <c r="Y6" s="80"/>
      <c r="Z6" s="190"/>
      <c r="AA6" s="80"/>
    </row>
    <row r="7" spans="1:27" ht="18" customHeight="1">
      <c r="A7" s="6">
        <v>3</v>
      </c>
      <c r="B7" s="80"/>
      <c r="C7" s="80"/>
      <c r="D7" s="80"/>
      <c r="E7" s="80"/>
      <c r="F7" s="80"/>
      <c r="G7" s="80"/>
      <c r="H7" s="80"/>
      <c r="I7" s="80"/>
      <c r="J7" s="190"/>
      <c r="K7" s="80"/>
      <c r="L7" s="80"/>
      <c r="M7" s="80"/>
      <c r="N7" s="7" t="str">
        <f t="shared" si="0"/>
        <v/>
      </c>
      <c r="O7" s="80"/>
      <c r="P7" s="7" t="str">
        <f t="shared" si="1"/>
        <v/>
      </c>
      <c r="Q7" s="7" t="str">
        <f t="array" ref="Q7">IF(P7="","",_xlfn.IFS(K7="日次",P7*240,K7="週次",P7*48,K7="月次",P7*12,K7="四半期",P7*4,K7="年次",P7*1,TRUE(),""))</f>
        <v/>
      </c>
      <c r="R7" s="8"/>
      <c r="S7" s="8"/>
      <c r="T7" s="8"/>
      <c r="U7" s="9" t="str">
        <f t="shared" si="2"/>
        <v/>
      </c>
      <c r="V7" s="9" t="str">
        <f t="shared" si="3"/>
        <v/>
      </c>
      <c r="W7" s="80"/>
      <c r="X7" s="80"/>
      <c r="Y7" s="80"/>
      <c r="Z7" s="190"/>
      <c r="AA7" s="80"/>
    </row>
    <row r="8" spans="1:27" ht="18" customHeight="1">
      <c r="A8" s="6">
        <v>4</v>
      </c>
      <c r="B8" s="80"/>
      <c r="C8" s="80"/>
      <c r="D8" s="80"/>
      <c r="E8" s="80"/>
      <c r="F8" s="80"/>
      <c r="G8" s="80"/>
      <c r="H8" s="80"/>
      <c r="I8" s="80"/>
      <c r="J8" s="190"/>
      <c r="K8" s="80"/>
      <c r="L8" s="80"/>
      <c r="M8" s="80"/>
      <c r="N8" s="10" t="str">
        <f t="shared" si="0"/>
        <v/>
      </c>
      <c r="O8" s="80"/>
      <c r="P8" s="10" t="str">
        <f t="shared" si="1"/>
        <v/>
      </c>
      <c r="Q8" s="10" t="str">
        <f t="array" ref="Q8">IF(P8="","",_xlfn.IFS(K8="日次",P8*240,K8="週次",P8*48,K8="月次",P8*12,K8="四半期",P8*4,K8="年次",P8*1,TRUE(),""))</f>
        <v/>
      </c>
      <c r="R8" s="8"/>
      <c r="S8" s="8"/>
      <c r="T8" s="8"/>
      <c r="U8" s="11" t="str">
        <f t="shared" si="2"/>
        <v/>
      </c>
      <c r="V8" s="11" t="str">
        <f t="shared" si="3"/>
        <v/>
      </c>
      <c r="W8" s="80"/>
      <c r="X8" s="80"/>
      <c r="Y8" s="80"/>
      <c r="Z8" s="190"/>
      <c r="AA8" s="80"/>
    </row>
    <row r="9" spans="1:27" ht="18" customHeight="1">
      <c r="A9" s="6">
        <v>5</v>
      </c>
      <c r="B9" s="80"/>
      <c r="C9" s="80"/>
      <c r="D9" s="80"/>
      <c r="E9" s="80"/>
      <c r="F9" s="80"/>
      <c r="G9" s="80"/>
      <c r="H9" s="80"/>
      <c r="I9" s="80"/>
      <c r="J9" s="190"/>
      <c r="K9" s="80"/>
      <c r="L9" s="80"/>
      <c r="M9" s="80"/>
      <c r="N9" s="7" t="str">
        <f t="shared" si="0"/>
        <v/>
      </c>
      <c r="O9" s="80"/>
      <c r="P9" s="7" t="str">
        <f t="shared" si="1"/>
        <v/>
      </c>
      <c r="Q9" s="7" t="str">
        <f t="array" ref="Q9">IF(P9="","",_xlfn.IFS(K9="日次",P9*240,K9="週次",P9*48,K9="月次",P9*12,K9="四半期",P9*4,K9="年次",P9*1,TRUE(),""))</f>
        <v/>
      </c>
      <c r="R9" s="8"/>
      <c r="S9" s="8"/>
      <c r="T9" s="8"/>
      <c r="U9" s="9" t="str">
        <f t="shared" si="2"/>
        <v/>
      </c>
      <c r="V9" s="9" t="str">
        <f t="shared" si="3"/>
        <v/>
      </c>
      <c r="W9" s="80"/>
      <c r="X9" s="80"/>
      <c r="Y9" s="80"/>
      <c r="Z9" s="190"/>
      <c r="AA9" s="80"/>
    </row>
    <row r="10" spans="1:27" ht="18" customHeight="1">
      <c r="A10" s="6">
        <v>6</v>
      </c>
      <c r="B10" s="80"/>
      <c r="C10" s="80"/>
      <c r="D10" s="80"/>
      <c r="E10" s="80"/>
      <c r="F10" s="80"/>
      <c r="G10" s="80"/>
      <c r="H10" s="80"/>
      <c r="I10" s="80"/>
      <c r="J10" s="190"/>
      <c r="K10" s="80"/>
      <c r="L10" s="80"/>
      <c r="M10" s="80"/>
      <c r="N10" s="10" t="str">
        <f t="shared" si="0"/>
        <v/>
      </c>
      <c r="O10" s="80"/>
      <c r="P10" s="10" t="str">
        <f t="shared" si="1"/>
        <v/>
      </c>
      <c r="Q10" s="10" t="str">
        <f t="array" ref="Q10">IF(P10="","",_xlfn.IFS(K10="日次",P10*240,K10="週次",P10*48,K10="月次",P10*12,K10="四半期",P10*4,K10="年次",P10*1,TRUE(),""))</f>
        <v/>
      </c>
      <c r="R10" s="8"/>
      <c r="S10" s="8"/>
      <c r="T10" s="8"/>
      <c r="U10" s="11" t="str">
        <f t="shared" si="2"/>
        <v/>
      </c>
      <c r="V10" s="11" t="str">
        <f t="shared" si="3"/>
        <v/>
      </c>
      <c r="W10" s="80"/>
      <c r="X10" s="80"/>
      <c r="Y10" s="80"/>
      <c r="Z10" s="190"/>
      <c r="AA10" s="80"/>
    </row>
    <row r="11" spans="1:27" ht="18" customHeight="1">
      <c r="A11" s="6">
        <v>7</v>
      </c>
      <c r="B11" s="80"/>
      <c r="C11" s="80"/>
      <c r="D11" s="80"/>
      <c r="E11" s="80"/>
      <c r="F11" s="80"/>
      <c r="G11" s="80"/>
      <c r="H11" s="80"/>
      <c r="I11" s="80"/>
      <c r="J11" s="190"/>
      <c r="K11" s="80"/>
      <c r="L11" s="80"/>
      <c r="M11" s="80"/>
      <c r="N11" s="7" t="str">
        <f t="shared" si="0"/>
        <v/>
      </c>
      <c r="O11" s="80"/>
      <c r="P11" s="7" t="str">
        <f t="shared" si="1"/>
        <v/>
      </c>
      <c r="Q11" s="7" t="str">
        <f t="array" ref="Q11">IF(P11="","",_xlfn.IFS(K11="日次",P11*240,K11="週次",P11*48,K11="月次",P11*12,K11="四半期",P11*4,K11="年次",P11*1,TRUE(),""))</f>
        <v/>
      </c>
      <c r="R11" s="8"/>
      <c r="S11" s="8"/>
      <c r="T11" s="8"/>
      <c r="U11" s="9" t="str">
        <f t="shared" si="2"/>
        <v/>
      </c>
      <c r="V11" s="9" t="str">
        <f t="shared" si="3"/>
        <v/>
      </c>
      <c r="W11" s="80"/>
      <c r="X11" s="80"/>
      <c r="Y11" s="80"/>
      <c r="Z11" s="190"/>
      <c r="AA11" s="80"/>
    </row>
    <row r="12" spans="1:27" ht="18" customHeight="1">
      <c r="A12" s="6">
        <v>8</v>
      </c>
      <c r="B12" s="80"/>
      <c r="C12" s="80"/>
      <c r="D12" s="80"/>
      <c r="E12" s="80"/>
      <c r="F12" s="80"/>
      <c r="G12" s="80"/>
      <c r="H12" s="80"/>
      <c r="I12" s="80"/>
      <c r="J12" s="190"/>
      <c r="K12" s="80"/>
      <c r="L12" s="80"/>
      <c r="M12" s="80"/>
      <c r="N12" s="10" t="str">
        <f t="shared" si="0"/>
        <v/>
      </c>
      <c r="O12" s="80"/>
      <c r="P12" s="10" t="str">
        <f t="shared" si="1"/>
        <v/>
      </c>
      <c r="Q12" s="10" t="str">
        <f t="array" ref="Q12">IF(P12="","",_xlfn.IFS(K12="日次",P12*240,K12="週次",P12*48,K12="月次",P12*12,K12="四半期",P12*4,K12="年次",P12*1,TRUE(),""))</f>
        <v/>
      </c>
      <c r="R12" s="8"/>
      <c r="S12" s="8"/>
      <c r="T12" s="8"/>
      <c r="U12" s="11" t="str">
        <f t="shared" si="2"/>
        <v/>
      </c>
      <c r="V12" s="11" t="str">
        <f t="shared" si="3"/>
        <v/>
      </c>
      <c r="W12" s="80"/>
      <c r="X12" s="80"/>
      <c r="Y12" s="80"/>
      <c r="Z12" s="190"/>
      <c r="AA12" s="80"/>
    </row>
    <row r="13" spans="1:27" ht="18" customHeight="1">
      <c r="A13" s="6">
        <v>9</v>
      </c>
      <c r="B13" s="80"/>
      <c r="C13" s="80"/>
      <c r="D13" s="80"/>
      <c r="E13" s="80"/>
      <c r="F13" s="80"/>
      <c r="G13" s="80"/>
      <c r="H13" s="80"/>
      <c r="I13" s="80"/>
      <c r="J13" s="190"/>
      <c r="K13" s="80"/>
      <c r="L13" s="80"/>
      <c r="M13" s="80"/>
      <c r="N13" s="7" t="str">
        <f t="shared" si="0"/>
        <v/>
      </c>
      <c r="O13" s="80"/>
      <c r="P13" s="7" t="str">
        <f t="shared" si="1"/>
        <v/>
      </c>
      <c r="Q13" s="7" t="str">
        <f t="array" ref="Q13">IF(P13="","",_xlfn.IFS(K13="日次",P13*240,K13="週次",P13*48,K13="月次",P13*12,K13="四半期",P13*4,K13="年次",P13*1,TRUE(),""))</f>
        <v/>
      </c>
      <c r="R13" s="8"/>
      <c r="S13" s="8"/>
      <c r="T13" s="8"/>
      <c r="U13" s="9" t="str">
        <f t="shared" si="2"/>
        <v/>
      </c>
      <c r="V13" s="9" t="str">
        <f t="shared" si="3"/>
        <v/>
      </c>
      <c r="W13" s="80"/>
      <c r="X13" s="80"/>
      <c r="Y13" s="80"/>
      <c r="Z13" s="190"/>
      <c r="AA13" s="80"/>
    </row>
    <row r="14" spans="1:27" ht="18" customHeight="1">
      <c r="A14" s="6">
        <v>10</v>
      </c>
      <c r="B14" s="80"/>
      <c r="C14" s="80"/>
      <c r="D14" s="80"/>
      <c r="E14" s="80"/>
      <c r="F14" s="80"/>
      <c r="G14" s="80"/>
      <c r="H14" s="80"/>
      <c r="I14" s="80"/>
      <c r="J14" s="190"/>
      <c r="K14" s="80"/>
      <c r="L14" s="80"/>
      <c r="M14" s="80"/>
      <c r="N14" s="10" t="str">
        <f t="shared" si="0"/>
        <v/>
      </c>
      <c r="O14" s="80"/>
      <c r="P14" s="10" t="str">
        <f t="shared" si="1"/>
        <v/>
      </c>
      <c r="Q14" s="10" t="str">
        <f t="array" ref="Q14">IF(P14="","",_xlfn.IFS(K14="日次",P14*240,K14="週次",P14*48,K14="月次",P14*12,K14="四半期",P14*4,K14="年次",P14*1,TRUE(),""))</f>
        <v/>
      </c>
      <c r="R14" s="8"/>
      <c r="S14" s="8"/>
      <c r="T14" s="8"/>
      <c r="U14" s="11" t="str">
        <f t="shared" si="2"/>
        <v/>
      </c>
      <c r="V14" s="11" t="str">
        <f t="shared" si="3"/>
        <v/>
      </c>
      <c r="W14" s="80"/>
      <c r="X14" s="80"/>
      <c r="Y14" s="80"/>
      <c r="Z14" s="190"/>
      <c r="AA14" s="80"/>
    </row>
    <row r="15" spans="1:27" ht="18" customHeight="1">
      <c r="A15" s="6">
        <v>11</v>
      </c>
      <c r="B15" s="80"/>
      <c r="C15" s="80"/>
      <c r="D15" s="80"/>
      <c r="E15" s="80"/>
      <c r="F15" s="80"/>
      <c r="G15" s="80"/>
      <c r="H15" s="80"/>
      <c r="I15" s="80"/>
      <c r="J15" s="190"/>
      <c r="K15" s="80"/>
      <c r="L15" s="80"/>
      <c r="M15" s="80"/>
      <c r="N15" s="7" t="str">
        <f t="shared" si="0"/>
        <v/>
      </c>
      <c r="O15" s="80"/>
      <c r="P15" s="7" t="str">
        <f t="shared" si="1"/>
        <v/>
      </c>
      <c r="Q15" s="7" t="str">
        <f t="array" ref="Q15">IF(P15="","",_xlfn.IFS(K15="日次",P15*240,K15="週次",P15*48,K15="月次",P15*12,K15="四半期",P15*4,K15="年次",P15*1,TRUE(),""))</f>
        <v/>
      </c>
      <c r="R15" s="8"/>
      <c r="S15" s="8"/>
      <c r="T15" s="8"/>
      <c r="U15" s="9" t="str">
        <f t="shared" si="2"/>
        <v/>
      </c>
      <c r="V15" s="9" t="str">
        <f t="shared" si="3"/>
        <v/>
      </c>
      <c r="W15" s="80"/>
      <c r="X15" s="80"/>
      <c r="Y15" s="80"/>
      <c r="Z15" s="190"/>
      <c r="AA15" s="80"/>
    </row>
    <row r="16" spans="1:27" ht="18" customHeight="1">
      <c r="A16" s="6">
        <v>12</v>
      </c>
      <c r="B16" s="80"/>
      <c r="C16" s="80"/>
      <c r="D16" s="80"/>
      <c r="E16" s="80"/>
      <c r="F16" s="80"/>
      <c r="G16" s="80"/>
      <c r="H16" s="80"/>
      <c r="I16" s="80"/>
      <c r="J16" s="190"/>
      <c r="K16" s="80"/>
      <c r="L16" s="80"/>
      <c r="M16" s="80"/>
      <c r="N16" s="10" t="str">
        <f t="shared" si="0"/>
        <v/>
      </c>
      <c r="O16" s="80"/>
      <c r="P16" s="10" t="str">
        <f t="shared" si="1"/>
        <v/>
      </c>
      <c r="Q16" s="10" t="str">
        <f t="array" ref="Q16">IF(P16="","",_xlfn.IFS(K16="日次",P16*240,K16="週次",P16*48,K16="月次",P16*12,K16="四半期",P16*4,K16="年次",P16*1,TRUE(),""))</f>
        <v/>
      </c>
      <c r="R16" s="8"/>
      <c r="S16" s="8"/>
      <c r="T16" s="8"/>
      <c r="U16" s="11" t="str">
        <f t="shared" si="2"/>
        <v/>
      </c>
      <c r="V16" s="11" t="str">
        <f t="shared" si="3"/>
        <v/>
      </c>
      <c r="W16" s="80"/>
      <c r="X16" s="80"/>
      <c r="Y16" s="80"/>
      <c r="Z16" s="190"/>
      <c r="AA16" s="80"/>
    </row>
    <row r="17" spans="1:27" ht="18" customHeight="1">
      <c r="A17" s="6">
        <v>13</v>
      </c>
      <c r="B17" s="80"/>
      <c r="C17" s="80"/>
      <c r="D17" s="80"/>
      <c r="E17" s="80"/>
      <c r="F17" s="80"/>
      <c r="G17" s="80"/>
      <c r="H17" s="80"/>
      <c r="I17" s="80"/>
      <c r="J17" s="190"/>
      <c r="K17" s="80"/>
      <c r="L17" s="80"/>
      <c r="M17" s="80"/>
      <c r="N17" s="7" t="str">
        <f t="shared" si="0"/>
        <v/>
      </c>
      <c r="O17" s="80"/>
      <c r="P17" s="7" t="str">
        <f t="shared" si="1"/>
        <v/>
      </c>
      <c r="Q17" s="7" t="str">
        <f t="array" ref="Q17">IF(P17="","",_xlfn.IFS(K17="日次",P17*240,K17="週次",P17*48,K17="月次",P17*12,K17="四半期",P17*4,K17="年次",P17*1,TRUE(),""))</f>
        <v/>
      </c>
      <c r="R17" s="8"/>
      <c r="S17" s="8"/>
      <c r="T17" s="8"/>
      <c r="U17" s="9" t="str">
        <f t="shared" si="2"/>
        <v/>
      </c>
      <c r="V17" s="9" t="str">
        <f t="shared" si="3"/>
        <v/>
      </c>
      <c r="W17" s="80"/>
      <c r="X17" s="80"/>
      <c r="Y17" s="80"/>
      <c r="Z17" s="190"/>
      <c r="AA17" s="80"/>
    </row>
    <row r="18" spans="1:27" ht="18" customHeight="1">
      <c r="A18" s="6">
        <v>14</v>
      </c>
      <c r="B18" s="80"/>
      <c r="C18" s="80"/>
      <c r="D18" s="80"/>
      <c r="E18" s="80"/>
      <c r="F18" s="80"/>
      <c r="G18" s="80"/>
      <c r="H18" s="80"/>
      <c r="I18" s="80"/>
      <c r="J18" s="190"/>
      <c r="K18" s="80"/>
      <c r="L18" s="80"/>
      <c r="M18" s="80"/>
      <c r="N18" s="10" t="str">
        <f t="shared" si="0"/>
        <v/>
      </c>
      <c r="O18" s="80"/>
      <c r="P18" s="10" t="str">
        <f t="shared" si="1"/>
        <v/>
      </c>
      <c r="Q18" s="10" t="str">
        <f t="array" ref="Q18">IF(P18="","",_xlfn.IFS(K18="日次",P18*240,K18="週次",P18*48,K18="月次",P18*12,K18="四半期",P18*4,K18="年次",P18*1,TRUE(),""))</f>
        <v/>
      </c>
      <c r="R18" s="8"/>
      <c r="S18" s="8"/>
      <c r="T18" s="8"/>
      <c r="U18" s="11" t="str">
        <f t="shared" si="2"/>
        <v/>
      </c>
      <c r="V18" s="11" t="str">
        <f t="shared" si="3"/>
        <v/>
      </c>
      <c r="W18" s="80"/>
      <c r="X18" s="80"/>
      <c r="Y18" s="80"/>
      <c r="Z18" s="190"/>
      <c r="AA18" s="80"/>
    </row>
    <row r="19" spans="1:27" ht="18" customHeight="1">
      <c r="A19" s="6">
        <v>15</v>
      </c>
      <c r="B19" s="80"/>
      <c r="C19" s="80"/>
      <c r="D19" s="80"/>
      <c r="E19" s="80"/>
      <c r="F19" s="80"/>
      <c r="G19" s="80"/>
      <c r="H19" s="80"/>
      <c r="I19" s="80"/>
      <c r="J19" s="190"/>
      <c r="K19" s="80"/>
      <c r="L19" s="80"/>
      <c r="M19" s="80"/>
      <c r="N19" s="7" t="str">
        <f t="shared" si="0"/>
        <v/>
      </c>
      <c r="O19" s="80"/>
      <c r="P19" s="7" t="str">
        <f t="shared" si="1"/>
        <v/>
      </c>
      <c r="Q19" s="7" t="str">
        <f t="array" ref="Q19">IF(P19="","",_xlfn.IFS(K19="日次",P19*240,K19="週次",P19*48,K19="月次",P19*12,K19="四半期",P19*4,K19="年次",P19*1,TRUE(),""))</f>
        <v/>
      </c>
      <c r="R19" s="8"/>
      <c r="S19" s="8"/>
      <c r="T19" s="8"/>
      <c r="U19" s="9" t="str">
        <f t="shared" si="2"/>
        <v/>
      </c>
      <c r="V19" s="9" t="str">
        <f t="shared" si="3"/>
        <v/>
      </c>
      <c r="W19" s="80"/>
      <c r="X19" s="80"/>
      <c r="Y19" s="80"/>
      <c r="Z19" s="190"/>
      <c r="AA19" s="80"/>
    </row>
    <row r="20" spans="1:27" ht="18" customHeight="1">
      <c r="A20" s="6">
        <v>16</v>
      </c>
      <c r="B20" s="80"/>
      <c r="C20" s="80"/>
      <c r="D20" s="80"/>
      <c r="E20" s="80"/>
      <c r="F20" s="80"/>
      <c r="G20" s="80"/>
      <c r="H20" s="80"/>
      <c r="I20" s="80"/>
      <c r="J20" s="190"/>
      <c r="K20" s="80"/>
      <c r="L20" s="80"/>
      <c r="M20" s="80"/>
      <c r="N20" s="10" t="str">
        <f t="shared" si="0"/>
        <v/>
      </c>
      <c r="O20" s="80"/>
      <c r="P20" s="10" t="str">
        <f t="shared" si="1"/>
        <v/>
      </c>
      <c r="Q20" s="10" t="str">
        <f t="array" ref="Q20">IF(P20="","",_xlfn.IFS(K20="日次",P20*240,K20="週次",P20*48,K20="月次",P20*12,K20="四半期",P20*4,K20="年次",P20*1,TRUE(),""))</f>
        <v/>
      </c>
      <c r="R20" s="8"/>
      <c r="S20" s="8"/>
      <c r="T20" s="8"/>
      <c r="U20" s="11" t="str">
        <f t="shared" si="2"/>
        <v/>
      </c>
      <c r="V20" s="11" t="str">
        <f t="shared" si="3"/>
        <v/>
      </c>
      <c r="W20" s="80"/>
      <c r="X20" s="80"/>
      <c r="Y20" s="80"/>
      <c r="Z20" s="190"/>
      <c r="AA20" s="80"/>
    </row>
    <row r="21" spans="1:27" ht="18" customHeight="1">
      <c r="A21" s="6">
        <v>17</v>
      </c>
      <c r="B21" s="80"/>
      <c r="C21" s="80"/>
      <c r="D21" s="80"/>
      <c r="E21" s="80"/>
      <c r="F21" s="80"/>
      <c r="G21" s="80"/>
      <c r="H21" s="80"/>
      <c r="I21" s="80"/>
      <c r="J21" s="190"/>
      <c r="K21" s="80"/>
      <c r="L21" s="80"/>
      <c r="M21" s="80"/>
      <c r="N21" s="7" t="str">
        <f t="shared" si="0"/>
        <v/>
      </c>
      <c r="O21" s="80"/>
      <c r="P21" s="7" t="str">
        <f t="shared" si="1"/>
        <v/>
      </c>
      <c r="Q21" s="7" t="str">
        <f t="array" ref="Q21">IF(P21="","",_xlfn.IFS(K21="日次",P21*240,K21="週次",P21*48,K21="月次",P21*12,K21="四半期",P21*4,K21="年次",P21*1,TRUE(),""))</f>
        <v/>
      </c>
      <c r="R21" s="8"/>
      <c r="S21" s="8"/>
      <c r="T21" s="8"/>
      <c r="U21" s="9" t="str">
        <f t="shared" si="2"/>
        <v/>
      </c>
      <c r="V21" s="9" t="str">
        <f t="shared" si="3"/>
        <v/>
      </c>
      <c r="W21" s="80"/>
      <c r="X21" s="80"/>
      <c r="Y21" s="80"/>
      <c r="Z21" s="190"/>
      <c r="AA21" s="80"/>
    </row>
    <row r="22" spans="1:27" ht="18" customHeight="1">
      <c r="A22" s="6">
        <v>18</v>
      </c>
      <c r="B22" s="80"/>
      <c r="C22" s="80"/>
      <c r="D22" s="80"/>
      <c r="E22" s="80"/>
      <c r="F22" s="80"/>
      <c r="G22" s="80"/>
      <c r="H22" s="80"/>
      <c r="I22" s="80"/>
      <c r="J22" s="190"/>
      <c r="K22" s="80"/>
      <c r="L22" s="80"/>
      <c r="M22" s="80"/>
      <c r="N22" s="10" t="str">
        <f t="shared" si="0"/>
        <v/>
      </c>
      <c r="O22" s="80"/>
      <c r="P22" s="10" t="str">
        <f t="shared" si="1"/>
        <v/>
      </c>
      <c r="Q22" s="10" t="str">
        <f t="array" ref="Q22">IF(P22="","",_xlfn.IFS(K22="日次",P22*240,K22="週次",P22*48,K22="月次",P22*12,K22="四半期",P22*4,K22="年次",P22*1,TRUE(),""))</f>
        <v/>
      </c>
      <c r="R22" s="8"/>
      <c r="S22" s="8"/>
      <c r="T22" s="8"/>
      <c r="U22" s="11" t="str">
        <f t="shared" si="2"/>
        <v/>
      </c>
      <c r="V22" s="11" t="str">
        <f t="shared" si="3"/>
        <v/>
      </c>
      <c r="W22" s="80"/>
      <c r="X22" s="80"/>
      <c r="Y22" s="80"/>
      <c r="Z22" s="190"/>
      <c r="AA22" s="80"/>
    </row>
    <row r="23" spans="1:27" ht="18" customHeight="1">
      <c r="A23" s="6">
        <v>19</v>
      </c>
      <c r="B23" s="80"/>
      <c r="C23" s="80"/>
      <c r="D23" s="80"/>
      <c r="E23" s="80"/>
      <c r="F23" s="80"/>
      <c r="G23" s="80"/>
      <c r="H23" s="80"/>
      <c r="I23" s="80"/>
      <c r="J23" s="190"/>
      <c r="K23" s="80"/>
      <c r="L23" s="80"/>
      <c r="M23" s="80"/>
      <c r="N23" s="7" t="str">
        <f t="shared" si="0"/>
        <v/>
      </c>
      <c r="O23" s="80"/>
      <c r="P23" s="7" t="str">
        <f t="shared" si="1"/>
        <v/>
      </c>
      <c r="Q23" s="7" t="str">
        <f t="array" ref="Q23">IF(P23="","",_xlfn.IFS(K23="日次",P23*240,K23="週次",P23*48,K23="月次",P23*12,K23="四半期",P23*4,K23="年次",P23*1,TRUE(),""))</f>
        <v/>
      </c>
      <c r="R23" s="8"/>
      <c r="S23" s="8"/>
      <c r="T23" s="8"/>
      <c r="U23" s="9" t="str">
        <f t="shared" si="2"/>
        <v/>
      </c>
      <c r="V23" s="9" t="str">
        <f t="shared" si="3"/>
        <v/>
      </c>
      <c r="W23" s="80"/>
      <c r="X23" s="80"/>
      <c r="Y23" s="80"/>
      <c r="Z23" s="190"/>
      <c r="AA23" s="80"/>
    </row>
    <row r="24" spans="1:27" ht="18" customHeight="1">
      <c r="A24" s="6">
        <v>20</v>
      </c>
      <c r="B24" s="80"/>
      <c r="C24" s="80"/>
      <c r="D24" s="80"/>
      <c r="E24" s="80"/>
      <c r="F24" s="80"/>
      <c r="G24" s="80"/>
      <c r="H24" s="80"/>
      <c r="I24" s="80"/>
      <c r="J24" s="190"/>
      <c r="K24" s="80"/>
      <c r="L24" s="80"/>
      <c r="M24" s="80"/>
      <c r="N24" s="10" t="str">
        <f t="shared" si="0"/>
        <v/>
      </c>
      <c r="O24" s="80"/>
      <c r="P24" s="10" t="str">
        <f t="shared" si="1"/>
        <v/>
      </c>
      <c r="Q24" s="10" t="str">
        <f t="array" ref="Q24">IF(P24="","",_xlfn.IFS(K24="日次",P24*240,K24="週次",P24*48,K24="月次",P24*12,K24="四半期",P24*4,K24="年次",P24*1,TRUE(),""))</f>
        <v/>
      </c>
      <c r="R24" s="8"/>
      <c r="S24" s="8"/>
      <c r="T24" s="8"/>
      <c r="U24" s="11" t="str">
        <f t="shared" si="2"/>
        <v/>
      </c>
      <c r="V24" s="11" t="str">
        <f t="shared" si="3"/>
        <v/>
      </c>
      <c r="W24" s="80"/>
      <c r="X24" s="80"/>
      <c r="Y24" s="80"/>
      <c r="Z24" s="190"/>
      <c r="AA24" s="80"/>
    </row>
    <row r="25" spans="1:27" ht="18" customHeight="1">
      <c r="A25" s="6">
        <v>21</v>
      </c>
      <c r="B25" s="80"/>
      <c r="C25" s="80"/>
      <c r="D25" s="80"/>
      <c r="E25" s="80"/>
      <c r="F25" s="80"/>
      <c r="G25" s="80"/>
      <c r="H25" s="80"/>
      <c r="I25" s="80"/>
      <c r="J25" s="190"/>
      <c r="K25" s="80"/>
      <c r="L25" s="80"/>
      <c r="M25" s="80"/>
      <c r="N25" s="7" t="str">
        <f t="shared" si="0"/>
        <v/>
      </c>
      <c r="O25" s="80"/>
      <c r="P25" s="7" t="str">
        <f t="shared" si="1"/>
        <v/>
      </c>
      <c r="Q25" s="7" t="str">
        <f t="array" ref="Q25">IF(P25="","",_xlfn.IFS(K25="日次",P25*240,K25="週次",P25*48,K25="月次",P25*12,K25="四半期",P25*4,K25="年次",P25*1,TRUE(),""))</f>
        <v/>
      </c>
      <c r="R25" s="8"/>
      <c r="S25" s="8"/>
      <c r="T25" s="8"/>
      <c r="U25" s="9" t="str">
        <f t="shared" si="2"/>
        <v/>
      </c>
      <c r="V25" s="9" t="str">
        <f t="shared" si="3"/>
        <v/>
      </c>
      <c r="W25" s="80"/>
      <c r="X25" s="80"/>
      <c r="Y25" s="80"/>
      <c r="Z25" s="190"/>
      <c r="AA25" s="80"/>
    </row>
    <row r="26" spans="1:27" ht="18" customHeight="1">
      <c r="A26" s="6">
        <v>22</v>
      </c>
      <c r="B26" s="80"/>
      <c r="C26" s="80"/>
      <c r="D26" s="80"/>
      <c r="E26" s="80"/>
      <c r="F26" s="80"/>
      <c r="G26" s="80"/>
      <c r="H26" s="80"/>
      <c r="I26" s="80"/>
      <c r="J26" s="190"/>
      <c r="K26" s="80"/>
      <c r="L26" s="80"/>
      <c r="M26" s="80"/>
      <c r="N26" s="10" t="str">
        <f t="shared" si="0"/>
        <v/>
      </c>
      <c r="O26" s="80"/>
      <c r="P26" s="10" t="str">
        <f t="shared" si="1"/>
        <v/>
      </c>
      <c r="Q26" s="10" t="str">
        <f t="array" ref="Q26">IF(P26="","",_xlfn.IFS(K26="日次",P26*240,K26="週次",P26*48,K26="月次",P26*12,K26="四半期",P26*4,K26="年次",P26*1,TRUE(),""))</f>
        <v/>
      </c>
      <c r="R26" s="8"/>
      <c r="S26" s="8"/>
      <c r="T26" s="8"/>
      <c r="U26" s="11" t="str">
        <f t="shared" si="2"/>
        <v/>
      </c>
      <c r="V26" s="11" t="str">
        <f t="shared" si="3"/>
        <v/>
      </c>
      <c r="W26" s="80"/>
      <c r="X26" s="80"/>
      <c r="Y26" s="80"/>
      <c r="Z26" s="190"/>
      <c r="AA26" s="80"/>
    </row>
    <row r="27" spans="1:27" ht="18" customHeight="1">
      <c r="A27" s="6">
        <v>23</v>
      </c>
      <c r="B27" s="80"/>
      <c r="C27" s="80"/>
      <c r="D27" s="80"/>
      <c r="E27" s="80"/>
      <c r="F27" s="80"/>
      <c r="G27" s="80"/>
      <c r="H27" s="80"/>
      <c r="I27" s="80"/>
      <c r="J27" s="190"/>
      <c r="K27" s="80"/>
      <c r="L27" s="80"/>
      <c r="M27" s="80"/>
      <c r="N27" s="7" t="str">
        <f t="shared" si="0"/>
        <v/>
      </c>
      <c r="O27" s="80"/>
      <c r="P27" s="7" t="str">
        <f t="shared" si="1"/>
        <v/>
      </c>
      <c r="Q27" s="7" t="str">
        <f t="array" ref="Q27">IF(P27="","",_xlfn.IFS(K27="日次",P27*240,K27="週次",P27*48,K27="月次",P27*12,K27="四半期",P27*4,K27="年次",P27*1,TRUE(),""))</f>
        <v/>
      </c>
      <c r="R27" s="8"/>
      <c r="S27" s="8"/>
      <c r="T27" s="8"/>
      <c r="U27" s="9" t="str">
        <f t="shared" si="2"/>
        <v/>
      </c>
      <c r="V27" s="9" t="str">
        <f t="shared" si="3"/>
        <v/>
      </c>
      <c r="W27" s="80"/>
      <c r="X27" s="80"/>
      <c r="Y27" s="80"/>
      <c r="Z27" s="190"/>
      <c r="AA27" s="80"/>
    </row>
    <row r="28" spans="1:27" ht="18" customHeight="1">
      <c r="A28" s="6">
        <v>24</v>
      </c>
      <c r="B28" s="80"/>
      <c r="C28" s="80"/>
      <c r="D28" s="80"/>
      <c r="E28" s="80"/>
      <c r="F28" s="80"/>
      <c r="G28" s="80"/>
      <c r="H28" s="80"/>
      <c r="I28" s="80"/>
      <c r="J28" s="190"/>
      <c r="K28" s="80"/>
      <c r="L28" s="80"/>
      <c r="M28" s="80"/>
      <c r="N28" s="10" t="str">
        <f t="shared" si="0"/>
        <v/>
      </c>
      <c r="O28" s="80"/>
      <c r="P28" s="10" t="str">
        <f t="shared" si="1"/>
        <v/>
      </c>
      <c r="Q28" s="10" t="str">
        <f t="array" ref="Q28">IF(P28="","",_xlfn.IFS(K28="日次",P28*240,K28="週次",P28*48,K28="月次",P28*12,K28="四半期",P28*4,K28="年次",P28*1,TRUE(),""))</f>
        <v/>
      </c>
      <c r="R28" s="8"/>
      <c r="S28" s="8"/>
      <c r="T28" s="8"/>
      <c r="U28" s="11" t="str">
        <f t="shared" si="2"/>
        <v/>
      </c>
      <c r="V28" s="11" t="str">
        <f t="shared" si="3"/>
        <v/>
      </c>
      <c r="W28" s="80"/>
      <c r="X28" s="80"/>
      <c r="Y28" s="80"/>
      <c r="Z28" s="190"/>
      <c r="AA28" s="80"/>
    </row>
    <row r="29" spans="1:27" ht="18" customHeight="1">
      <c r="A29" s="6">
        <v>25</v>
      </c>
      <c r="B29" s="80"/>
      <c r="C29" s="80"/>
      <c r="D29" s="80"/>
      <c r="E29" s="80"/>
      <c r="F29" s="80"/>
      <c r="G29" s="80"/>
      <c r="H29" s="80"/>
      <c r="I29" s="80"/>
      <c r="J29" s="190"/>
      <c r="K29" s="80"/>
      <c r="L29" s="80"/>
      <c r="M29" s="80"/>
      <c r="N29" s="7" t="str">
        <f t="shared" si="0"/>
        <v/>
      </c>
      <c r="O29" s="80"/>
      <c r="P29" s="7" t="str">
        <f t="shared" si="1"/>
        <v/>
      </c>
      <c r="Q29" s="7" t="str">
        <f t="array" ref="Q29">IF(P29="","",_xlfn.IFS(K29="日次",P29*240,K29="週次",P29*48,K29="月次",P29*12,K29="四半期",P29*4,K29="年次",P29*1,TRUE(),""))</f>
        <v/>
      </c>
      <c r="R29" s="8"/>
      <c r="S29" s="8"/>
      <c r="T29" s="8"/>
      <c r="U29" s="9" t="str">
        <f t="shared" si="2"/>
        <v/>
      </c>
      <c r="V29" s="9" t="str">
        <f t="shared" si="3"/>
        <v/>
      </c>
      <c r="W29" s="80"/>
      <c r="X29" s="80"/>
      <c r="Y29" s="80"/>
      <c r="Z29" s="190"/>
      <c r="AA29" s="80"/>
    </row>
    <row r="30" spans="1:27" ht="18" customHeight="1">
      <c r="A30" s="6">
        <v>26</v>
      </c>
      <c r="B30" s="80"/>
      <c r="C30" s="80"/>
      <c r="D30" s="80"/>
      <c r="E30" s="80"/>
      <c r="F30" s="80"/>
      <c r="G30" s="80"/>
      <c r="H30" s="80"/>
      <c r="I30" s="80"/>
      <c r="J30" s="190"/>
      <c r="K30" s="80"/>
      <c r="L30" s="80"/>
      <c r="M30" s="80"/>
      <c r="N30" s="10" t="str">
        <f t="shared" si="0"/>
        <v/>
      </c>
      <c r="O30" s="80"/>
      <c r="P30" s="10" t="str">
        <f t="shared" si="1"/>
        <v/>
      </c>
      <c r="Q30" s="10" t="str">
        <f t="array" ref="Q30">IF(P30="","",_xlfn.IFS(K30="日次",P30*240,K30="週次",P30*48,K30="月次",P30*12,K30="四半期",P30*4,K30="年次",P30*1,TRUE(),""))</f>
        <v/>
      </c>
      <c r="R30" s="8"/>
      <c r="S30" s="8"/>
      <c r="T30" s="8"/>
      <c r="U30" s="11" t="str">
        <f t="shared" si="2"/>
        <v/>
      </c>
      <c r="V30" s="11" t="str">
        <f t="shared" si="3"/>
        <v/>
      </c>
      <c r="W30" s="80"/>
      <c r="X30" s="80"/>
      <c r="Y30" s="80"/>
      <c r="Z30" s="190"/>
      <c r="AA30" s="80"/>
    </row>
    <row r="31" spans="1:27" ht="18" customHeight="1">
      <c r="A31" s="6">
        <v>27</v>
      </c>
      <c r="B31" s="80"/>
      <c r="C31" s="80"/>
      <c r="D31" s="80"/>
      <c r="E31" s="80"/>
      <c r="F31" s="80"/>
      <c r="G31" s="80"/>
      <c r="H31" s="80"/>
      <c r="I31" s="80"/>
      <c r="J31" s="190"/>
      <c r="K31" s="80"/>
      <c r="L31" s="80"/>
      <c r="M31" s="80"/>
      <c r="N31" s="7" t="str">
        <f t="shared" si="0"/>
        <v/>
      </c>
      <c r="O31" s="80"/>
      <c r="P31" s="7" t="str">
        <f t="shared" si="1"/>
        <v/>
      </c>
      <c r="Q31" s="7" t="str">
        <f t="array" ref="Q31">IF(P31="","",_xlfn.IFS(K31="日次",P31*240,K31="週次",P31*48,K31="月次",P31*12,K31="四半期",P31*4,K31="年次",P31*1,TRUE(),""))</f>
        <v/>
      </c>
      <c r="R31" s="8"/>
      <c r="S31" s="8"/>
      <c r="T31" s="8"/>
      <c r="U31" s="9" t="str">
        <f t="shared" si="2"/>
        <v/>
      </c>
      <c r="V31" s="9" t="str">
        <f t="shared" si="3"/>
        <v/>
      </c>
      <c r="W31" s="80"/>
      <c r="X31" s="80"/>
      <c r="Y31" s="80"/>
      <c r="Z31" s="190"/>
      <c r="AA31" s="80"/>
    </row>
    <row r="32" spans="1:27" ht="18" customHeight="1">
      <c r="A32" s="6">
        <v>28</v>
      </c>
      <c r="B32" s="80"/>
      <c r="C32" s="80"/>
      <c r="D32" s="80"/>
      <c r="E32" s="80"/>
      <c r="F32" s="80"/>
      <c r="G32" s="80"/>
      <c r="H32" s="80"/>
      <c r="I32" s="80"/>
      <c r="J32" s="190"/>
      <c r="K32" s="80"/>
      <c r="L32" s="80"/>
      <c r="M32" s="80"/>
      <c r="N32" s="10" t="str">
        <f t="shared" si="0"/>
        <v/>
      </c>
      <c r="O32" s="80"/>
      <c r="P32" s="10" t="str">
        <f t="shared" si="1"/>
        <v/>
      </c>
      <c r="Q32" s="10" t="str">
        <f t="array" ref="Q32">IF(P32="","",_xlfn.IFS(K32="日次",P32*240,K32="週次",P32*48,K32="月次",P32*12,K32="四半期",P32*4,K32="年次",P32*1,TRUE(),""))</f>
        <v/>
      </c>
      <c r="R32" s="8"/>
      <c r="S32" s="8"/>
      <c r="T32" s="8"/>
      <c r="U32" s="11" t="str">
        <f t="shared" si="2"/>
        <v/>
      </c>
      <c r="V32" s="11" t="str">
        <f t="shared" si="3"/>
        <v/>
      </c>
      <c r="W32" s="80"/>
      <c r="X32" s="80"/>
      <c r="Y32" s="80"/>
      <c r="Z32" s="190"/>
      <c r="AA32" s="80"/>
    </row>
    <row r="33" spans="1:27" ht="18" customHeight="1">
      <c r="A33" s="6">
        <v>29</v>
      </c>
      <c r="B33" s="80"/>
      <c r="C33" s="80"/>
      <c r="D33" s="80"/>
      <c r="E33" s="80"/>
      <c r="F33" s="80"/>
      <c r="G33" s="80"/>
      <c r="H33" s="80"/>
      <c r="I33" s="80"/>
      <c r="J33" s="190"/>
      <c r="K33" s="80"/>
      <c r="L33" s="80"/>
      <c r="M33" s="80"/>
      <c r="N33" s="7" t="str">
        <f t="shared" si="0"/>
        <v/>
      </c>
      <c r="O33" s="80"/>
      <c r="P33" s="7" t="str">
        <f t="shared" si="1"/>
        <v/>
      </c>
      <c r="Q33" s="7" t="str">
        <f t="array" ref="Q33">IF(P33="","",_xlfn.IFS(K33="日次",P33*240,K33="週次",P33*48,K33="月次",P33*12,K33="四半期",P33*4,K33="年次",P33*1,TRUE(),""))</f>
        <v/>
      </c>
      <c r="R33" s="8"/>
      <c r="S33" s="8"/>
      <c r="T33" s="8"/>
      <c r="U33" s="9" t="str">
        <f t="shared" si="2"/>
        <v/>
      </c>
      <c r="V33" s="9" t="str">
        <f t="shared" si="3"/>
        <v/>
      </c>
      <c r="W33" s="80"/>
      <c r="X33" s="80"/>
      <c r="Y33" s="80"/>
      <c r="Z33" s="190"/>
      <c r="AA33" s="80"/>
    </row>
    <row r="34" spans="1:27" ht="18" customHeight="1">
      <c r="A34" s="6">
        <v>30</v>
      </c>
      <c r="B34" s="80"/>
      <c r="C34" s="80"/>
      <c r="D34" s="80"/>
      <c r="E34" s="80"/>
      <c r="F34" s="80"/>
      <c r="G34" s="80"/>
      <c r="H34" s="80"/>
      <c r="I34" s="80"/>
      <c r="J34" s="190"/>
      <c r="K34" s="80"/>
      <c r="L34" s="80"/>
      <c r="M34" s="80"/>
      <c r="N34" s="10" t="str">
        <f t="shared" si="0"/>
        <v/>
      </c>
      <c r="O34" s="80"/>
      <c r="P34" s="10" t="str">
        <f t="shared" si="1"/>
        <v/>
      </c>
      <c r="Q34" s="10" t="str">
        <f t="array" ref="Q34">IF(P34="","",_xlfn.IFS(K34="日次",P34*240,K34="週次",P34*48,K34="月次",P34*12,K34="四半期",P34*4,K34="年次",P34*1,TRUE(),""))</f>
        <v/>
      </c>
      <c r="R34" s="8"/>
      <c r="S34" s="8"/>
      <c r="T34" s="8"/>
      <c r="U34" s="11" t="str">
        <f t="shared" si="2"/>
        <v/>
      </c>
      <c r="V34" s="11" t="str">
        <f t="shared" si="3"/>
        <v/>
      </c>
      <c r="W34" s="80"/>
      <c r="X34" s="80"/>
      <c r="Y34" s="80"/>
      <c r="Z34" s="190"/>
      <c r="AA34" s="80"/>
    </row>
    <row r="35" spans="1:27" ht="18" customHeight="1">
      <c r="A35" s="6">
        <v>31</v>
      </c>
      <c r="B35" s="80"/>
      <c r="C35" s="80"/>
      <c r="D35" s="80"/>
      <c r="E35" s="80"/>
      <c r="F35" s="80"/>
      <c r="G35" s="80"/>
      <c r="H35" s="80"/>
      <c r="I35" s="80"/>
      <c r="J35" s="190"/>
      <c r="K35" s="80"/>
      <c r="L35" s="80"/>
      <c r="M35" s="80"/>
      <c r="N35" s="7" t="str">
        <f t="shared" si="0"/>
        <v/>
      </c>
      <c r="O35" s="80"/>
      <c r="P35" s="7" t="str">
        <f t="shared" si="1"/>
        <v/>
      </c>
      <c r="Q35" s="7" t="str">
        <f t="array" ref="Q35">IF(P35="","",_xlfn.IFS(K35="日次",P35*240,K35="週次",P35*48,K35="月次",P35*12,K35="四半期",P35*4,K35="年次",P35*1,TRUE(),""))</f>
        <v/>
      </c>
      <c r="R35" s="8"/>
      <c r="S35" s="8"/>
      <c r="T35" s="8"/>
      <c r="U35" s="9" t="str">
        <f t="shared" si="2"/>
        <v/>
      </c>
      <c r="V35" s="9" t="str">
        <f t="shared" si="3"/>
        <v/>
      </c>
      <c r="W35" s="80"/>
      <c r="X35" s="80"/>
      <c r="Y35" s="80"/>
      <c r="Z35" s="190"/>
      <c r="AA35" s="80"/>
    </row>
    <row r="36" spans="1:27" ht="18" customHeight="1">
      <c r="A36" s="6">
        <v>32</v>
      </c>
      <c r="B36" s="80"/>
      <c r="C36" s="80"/>
      <c r="D36" s="80"/>
      <c r="E36" s="80"/>
      <c r="F36" s="80"/>
      <c r="G36" s="80"/>
      <c r="H36" s="80"/>
      <c r="I36" s="80"/>
      <c r="J36" s="190"/>
      <c r="K36" s="80"/>
      <c r="L36" s="80"/>
      <c r="M36" s="80"/>
      <c r="N36" s="10" t="str">
        <f t="shared" si="0"/>
        <v/>
      </c>
      <c r="O36" s="80"/>
      <c r="P36" s="10" t="str">
        <f t="shared" si="1"/>
        <v/>
      </c>
      <c r="Q36" s="10" t="str">
        <f t="array" ref="Q36">IF(P36="","",_xlfn.IFS(K36="日次",P36*240,K36="週次",P36*48,K36="月次",P36*12,K36="四半期",P36*4,K36="年次",P36*1,TRUE(),""))</f>
        <v/>
      </c>
      <c r="R36" s="8"/>
      <c r="S36" s="8"/>
      <c r="T36" s="8"/>
      <c r="U36" s="11" t="str">
        <f t="shared" si="2"/>
        <v/>
      </c>
      <c r="V36" s="11" t="str">
        <f t="shared" si="3"/>
        <v/>
      </c>
      <c r="W36" s="80"/>
      <c r="X36" s="80"/>
      <c r="Y36" s="80"/>
      <c r="Z36" s="190"/>
      <c r="AA36" s="80"/>
    </row>
    <row r="37" spans="1:27" ht="18" customHeight="1">
      <c r="A37" s="6">
        <v>33</v>
      </c>
      <c r="B37" s="80"/>
      <c r="C37" s="80"/>
      <c r="D37" s="80"/>
      <c r="E37" s="80"/>
      <c r="F37" s="80"/>
      <c r="G37" s="80"/>
      <c r="H37" s="80"/>
      <c r="I37" s="80"/>
      <c r="J37" s="190"/>
      <c r="K37" s="80"/>
      <c r="L37" s="80"/>
      <c r="M37" s="80"/>
      <c r="N37" s="7" t="str">
        <f t="shared" ref="N37:N68" si="4">IF(AND(L37&lt;&gt;"",M37&lt;&gt;""),ROUND(L37*M37/60,1),"")</f>
        <v/>
      </c>
      <c r="O37" s="80"/>
      <c r="P37" s="7" t="str">
        <f t="shared" ref="P37:P68" si="5">IF(AND(N37&lt;&gt;"",O37&lt;&gt;""),ROUND(N37*O37,1),"")</f>
        <v/>
      </c>
      <c r="Q37" s="7" t="str">
        <f t="array" ref="Q37">IF(P37="","",_xlfn.IFS(K37="日次",P37*240,K37="週次",P37*48,K37="月次",P37*12,K37="四半期",P37*4,K37="年次",P37*1,TRUE(),""))</f>
        <v/>
      </c>
      <c r="R37" s="8"/>
      <c r="S37" s="8"/>
      <c r="T37" s="8"/>
      <c r="U37" s="9" t="str">
        <f t="shared" ref="U37:U68" si="6">IF(AND(R37&lt;&gt;"",S37&lt;&gt;"",T37&lt;&gt;""),R37+S37+T37,"")</f>
        <v/>
      </c>
      <c r="V37" s="9" t="str">
        <f t="shared" ref="V37:V68" si="7">IF(U37="","",IF(U37&gt;=13,"A 最優先",IF(U37&gt;=10,"B 優先","C 通常")))</f>
        <v/>
      </c>
      <c r="W37" s="80"/>
      <c r="X37" s="80"/>
      <c r="Y37" s="80"/>
      <c r="Z37" s="190"/>
      <c r="AA37" s="80"/>
    </row>
    <row r="38" spans="1:27" ht="18" customHeight="1">
      <c r="A38" s="6">
        <v>34</v>
      </c>
      <c r="B38" s="80"/>
      <c r="C38" s="80"/>
      <c r="D38" s="80"/>
      <c r="E38" s="80"/>
      <c r="F38" s="80"/>
      <c r="G38" s="80"/>
      <c r="H38" s="80"/>
      <c r="I38" s="80"/>
      <c r="J38" s="190"/>
      <c r="K38" s="80"/>
      <c r="L38" s="80"/>
      <c r="M38" s="80"/>
      <c r="N38" s="10" t="str">
        <f t="shared" si="4"/>
        <v/>
      </c>
      <c r="O38" s="80"/>
      <c r="P38" s="10" t="str">
        <f t="shared" si="5"/>
        <v/>
      </c>
      <c r="Q38" s="10" t="str">
        <f t="array" ref="Q38">IF(P38="","",_xlfn.IFS(K38="日次",P38*240,K38="週次",P38*48,K38="月次",P38*12,K38="四半期",P38*4,K38="年次",P38*1,TRUE(),""))</f>
        <v/>
      </c>
      <c r="R38" s="8"/>
      <c r="S38" s="8"/>
      <c r="T38" s="8"/>
      <c r="U38" s="11" t="str">
        <f t="shared" si="6"/>
        <v/>
      </c>
      <c r="V38" s="11" t="str">
        <f t="shared" si="7"/>
        <v/>
      </c>
      <c r="W38" s="80"/>
      <c r="X38" s="80"/>
      <c r="Y38" s="80"/>
      <c r="Z38" s="190"/>
      <c r="AA38" s="80"/>
    </row>
    <row r="39" spans="1:27" ht="18" customHeight="1">
      <c r="A39" s="6">
        <v>35</v>
      </c>
      <c r="B39" s="80"/>
      <c r="C39" s="80"/>
      <c r="D39" s="80"/>
      <c r="E39" s="80"/>
      <c r="F39" s="80"/>
      <c r="G39" s="80"/>
      <c r="H39" s="80"/>
      <c r="I39" s="80"/>
      <c r="J39" s="190"/>
      <c r="K39" s="80"/>
      <c r="L39" s="80"/>
      <c r="M39" s="80"/>
      <c r="N39" s="7" t="str">
        <f t="shared" si="4"/>
        <v/>
      </c>
      <c r="O39" s="80"/>
      <c r="P39" s="7" t="str">
        <f t="shared" si="5"/>
        <v/>
      </c>
      <c r="Q39" s="7" t="str">
        <f t="array" ref="Q39">IF(P39="","",_xlfn.IFS(K39="日次",P39*240,K39="週次",P39*48,K39="月次",P39*12,K39="四半期",P39*4,K39="年次",P39*1,TRUE(),""))</f>
        <v/>
      </c>
      <c r="R39" s="8"/>
      <c r="S39" s="8"/>
      <c r="T39" s="8"/>
      <c r="U39" s="9" t="str">
        <f t="shared" si="6"/>
        <v/>
      </c>
      <c r="V39" s="9" t="str">
        <f t="shared" si="7"/>
        <v/>
      </c>
      <c r="W39" s="80"/>
      <c r="X39" s="80"/>
      <c r="Y39" s="80"/>
      <c r="Z39" s="190"/>
      <c r="AA39" s="80"/>
    </row>
    <row r="40" spans="1:27" ht="18" customHeight="1">
      <c r="A40" s="6">
        <v>36</v>
      </c>
      <c r="B40" s="80"/>
      <c r="C40" s="80"/>
      <c r="D40" s="80"/>
      <c r="E40" s="80"/>
      <c r="F40" s="80"/>
      <c r="G40" s="80"/>
      <c r="H40" s="80"/>
      <c r="I40" s="80"/>
      <c r="J40" s="190"/>
      <c r="K40" s="80"/>
      <c r="L40" s="80"/>
      <c r="M40" s="80"/>
      <c r="N40" s="10" t="str">
        <f t="shared" si="4"/>
        <v/>
      </c>
      <c r="O40" s="80"/>
      <c r="P40" s="10" t="str">
        <f t="shared" si="5"/>
        <v/>
      </c>
      <c r="Q40" s="10" t="str">
        <f t="array" ref="Q40">IF(P40="","",_xlfn.IFS(K40="日次",P40*240,K40="週次",P40*48,K40="月次",P40*12,K40="四半期",P40*4,K40="年次",P40*1,TRUE(),""))</f>
        <v/>
      </c>
      <c r="R40" s="8"/>
      <c r="S40" s="8"/>
      <c r="T40" s="8"/>
      <c r="U40" s="11" t="str">
        <f t="shared" si="6"/>
        <v/>
      </c>
      <c r="V40" s="11" t="str">
        <f t="shared" si="7"/>
        <v/>
      </c>
      <c r="W40" s="80"/>
      <c r="X40" s="80"/>
      <c r="Y40" s="80"/>
      <c r="Z40" s="190"/>
      <c r="AA40" s="80"/>
    </row>
    <row r="41" spans="1:27" ht="18" customHeight="1">
      <c r="A41" s="6">
        <v>37</v>
      </c>
      <c r="B41" s="80"/>
      <c r="C41" s="80"/>
      <c r="D41" s="80"/>
      <c r="E41" s="80"/>
      <c r="F41" s="80"/>
      <c r="G41" s="80"/>
      <c r="H41" s="80"/>
      <c r="I41" s="80"/>
      <c r="J41" s="190"/>
      <c r="K41" s="80"/>
      <c r="L41" s="80"/>
      <c r="M41" s="80"/>
      <c r="N41" s="7" t="str">
        <f t="shared" si="4"/>
        <v/>
      </c>
      <c r="O41" s="80"/>
      <c r="P41" s="7" t="str">
        <f t="shared" si="5"/>
        <v/>
      </c>
      <c r="Q41" s="7" t="str">
        <f t="array" ref="Q41">IF(P41="","",_xlfn.IFS(K41="日次",P41*240,K41="週次",P41*48,K41="月次",P41*12,K41="四半期",P41*4,K41="年次",P41*1,TRUE(),""))</f>
        <v/>
      </c>
      <c r="R41" s="8"/>
      <c r="S41" s="8"/>
      <c r="T41" s="8"/>
      <c r="U41" s="9" t="str">
        <f t="shared" si="6"/>
        <v/>
      </c>
      <c r="V41" s="9" t="str">
        <f t="shared" si="7"/>
        <v/>
      </c>
      <c r="W41" s="80"/>
      <c r="X41" s="80"/>
      <c r="Y41" s="80"/>
      <c r="Z41" s="190"/>
      <c r="AA41" s="80"/>
    </row>
    <row r="42" spans="1:27" ht="18" customHeight="1">
      <c r="A42" s="6">
        <v>38</v>
      </c>
      <c r="B42" s="80"/>
      <c r="C42" s="80"/>
      <c r="D42" s="80"/>
      <c r="E42" s="80"/>
      <c r="F42" s="80"/>
      <c r="G42" s="80"/>
      <c r="H42" s="80"/>
      <c r="I42" s="80"/>
      <c r="J42" s="190"/>
      <c r="K42" s="80"/>
      <c r="L42" s="80"/>
      <c r="M42" s="80"/>
      <c r="N42" s="10" t="str">
        <f t="shared" si="4"/>
        <v/>
      </c>
      <c r="O42" s="80"/>
      <c r="P42" s="10" t="str">
        <f t="shared" si="5"/>
        <v/>
      </c>
      <c r="Q42" s="10" t="str">
        <f t="array" ref="Q42">IF(P42="","",_xlfn.IFS(K42="日次",P42*240,K42="週次",P42*48,K42="月次",P42*12,K42="四半期",P42*4,K42="年次",P42*1,TRUE(),""))</f>
        <v/>
      </c>
      <c r="R42" s="8"/>
      <c r="S42" s="8"/>
      <c r="T42" s="8"/>
      <c r="U42" s="11" t="str">
        <f t="shared" si="6"/>
        <v/>
      </c>
      <c r="V42" s="11" t="str">
        <f t="shared" si="7"/>
        <v/>
      </c>
      <c r="W42" s="80"/>
      <c r="X42" s="80"/>
      <c r="Y42" s="80"/>
      <c r="Z42" s="190"/>
      <c r="AA42" s="80"/>
    </row>
    <row r="43" spans="1:27" ht="18" customHeight="1">
      <c r="A43" s="6">
        <v>39</v>
      </c>
      <c r="B43" s="80"/>
      <c r="C43" s="80"/>
      <c r="D43" s="80"/>
      <c r="E43" s="80"/>
      <c r="F43" s="80"/>
      <c r="G43" s="80"/>
      <c r="H43" s="80"/>
      <c r="I43" s="80"/>
      <c r="J43" s="190"/>
      <c r="K43" s="80"/>
      <c r="L43" s="80"/>
      <c r="M43" s="80"/>
      <c r="N43" s="7" t="str">
        <f t="shared" si="4"/>
        <v/>
      </c>
      <c r="O43" s="80"/>
      <c r="P43" s="7" t="str">
        <f t="shared" si="5"/>
        <v/>
      </c>
      <c r="Q43" s="7" t="str">
        <f t="array" ref="Q43">IF(P43="","",_xlfn.IFS(K43="日次",P43*240,K43="週次",P43*48,K43="月次",P43*12,K43="四半期",P43*4,K43="年次",P43*1,TRUE(),""))</f>
        <v/>
      </c>
      <c r="R43" s="8"/>
      <c r="S43" s="8"/>
      <c r="T43" s="8"/>
      <c r="U43" s="9" t="str">
        <f t="shared" si="6"/>
        <v/>
      </c>
      <c r="V43" s="9" t="str">
        <f t="shared" si="7"/>
        <v/>
      </c>
      <c r="W43" s="80"/>
      <c r="X43" s="80"/>
      <c r="Y43" s="80"/>
      <c r="Z43" s="190"/>
      <c r="AA43" s="80"/>
    </row>
    <row r="44" spans="1:27" ht="18" customHeight="1">
      <c r="A44" s="6">
        <v>40</v>
      </c>
      <c r="B44" s="80"/>
      <c r="C44" s="80"/>
      <c r="D44" s="80"/>
      <c r="E44" s="80"/>
      <c r="F44" s="80"/>
      <c r="G44" s="80"/>
      <c r="H44" s="80"/>
      <c r="I44" s="80"/>
      <c r="J44" s="190"/>
      <c r="K44" s="80"/>
      <c r="L44" s="80"/>
      <c r="M44" s="80"/>
      <c r="N44" s="10" t="str">
        <f t="shared" si="4"/>
        <v/>
      </c>
      <c r="O44" s="80"/>
      <c r="P44" s="10" t="str">
        <f t="shared" si="5"/>
        <v/>
      </c>
      <c r="Q44" s="10" t="str">
        <f t="array" ref="Q44">IF(P44="","",_xlfn.IFS(K44="日次",P44*240,K44="週次",P44*48,K44="月次",P44*12,K44="四半期",P44*4,K44="年次",P44*1,TRUE(),""))</f>
        <v/>
      </c>
      <c r="R44" s="8"/>
      <c r="S44" s="8"/>
      <c r="T44" s="8"/>
      <c r="U44" s="11" t="str">
        <f t="shared" si="6"/>
        <v/>
      </c>
      <c r="V44" s="11" t="str">
        <f t="shared" si="7"/>
        <v/>
      </c>
      <c r="W44" s="80"/>
      <c r="X44" s="80"/>
      <c r="Y44" s="80"/>
      <c r="Z44" s="190"/>
      <c r="AA44" s="80"/>
    </row>
    <row r="45" spans="1:27" ht="18" customHeight="1">
      <c r="A45" s="6">
        <v>41</v>
      </c>
      <c r="B45" s="80"/>
      <c r="C45" s="80"/>
      <c r="D45" s="80"/>
      <c r="E45" s="80"/>
      <c r="F45" s="80"/>
      <c r="G45" s="80"/>
      <c r="H45" s="80"/>
      <c r="I45" s="80"/>
      <c r="J45" s="190"/>
      <c r="K45" s="80"/>
      <c r="L45" s="80"/>
      <c r="M45" s="80"/>
      <c r="N45" s="7" t="str">
        <f t="shared" si="4"/>
        <v/>
      </c>
      <c r="O45" s="80"/>
      <c r="P45" s="7" t="str">
        <f t="shared" si="5"/>
        <v/>
      </c>
      <c r="Q45" s="7" t="str">
        <f t="array" ref="Q45">IF(P45="","",_xlfn.IFS(K45="日次",P45*240,K45="週次",P45*48,K45="月次",P45*12,K45="四半期",P45*4,K45="年次",P45*1,TRUE(),""))</f>
        <v/>
      </c>
      <c r="R45" s="8"/>
      <c r="S45" s="8"/>
      <c r="T45" s="8"/>
      <c r="U45" s="9" t="str">
        <f t="shared" si="6"/>
        <v/>
      </c>
      <c r="V45" s="9" t="str">
        <f t="shared" si="7"/>
        <v/>
      </c>
      <c r="W45" s="80"/>
      <c r="X45" s="80"/>
      <c r="Y45" s="80"/>
      <c r="Z45" s="190"/>
      <c r="AA45" s="80"/>
    </row>
    <row r="46" spans="1:27" ht="18" customHeight="1">
      <c r="A46" s="6">
        <v>42</v>
      </c>
      <c r="B46" s="80"/>
      <c r="C46" s="80"/>
      <c r="D46" s="80"/>
      <c r="E46" s="80"/>
      <c r="F46" s="80"/>
      <c r="G46" s="80"/>
      <c r="H46" s="80"/>
      <c r="I46" s="80"/>
      <c r="J46" s="190"/>
      <c r="K46" s="80"/>
      <c r="L46" s="80"/>
      <c r="M46" s="80"/>
      <c r="N46" s="10" t="str">
        <f t="shared" si="4"/>
        <v/>
      </c>
      <c r="O46" s="80"/>
      <c r="P46" s="10" t="str">
        <f t="shared" si="5"/>
        <v/>
      </c>
      <c r="Q46" s="10" t="str">
        <f t="array" ref="Q46">IF(P46="","",_xlfn.IFS(K46="日次",P46*240,K46="週次",P46*48,K46="月次",P46*12,K46="四半期",P46*4,K46="年次",P46*1,TRUE(),""))</f>
        <v/>
      </c>
      <c r="R46" s="8"/>
      <c r="S46" s="8"/>
      <c r="T46" s="8"/>
      <c r="U46" s="11" t="str">
        <f t="shared" si="6"/>
        <v/>
      </c>
      <c r="V46" s="11" t="str">
        <f t="shared" si="7"/>
        <v/>
      </c>
      <c r="W46" s="80"/>
      <c r="X46" s="80"/>
      <c r="Y46" s="80"/>
      <c r="Z46" s="190"/>
      <c r="AA46" s="80"/>
    </row>
    <row r="47" spans="1:27" ht="18" customHeight="1">
      <c r="A47" s="6">
        <v>43</v>
      </c>
      <c r="B47" s="80"/>
      <c r="C47" s="80"/>
      <c r="D47" s="80"/>
      <c r="E47" s="80"/>
      <c r="F47" s="80"/>
      <c r="G47" s="80"/>
      <c r="H47" s="80"/>
      <c r="I47" s="80"/>
      <c r="J47" s="190"/>
      <c r="K47" s="80"/>
      <c r="L47" s="80"/>
      <c r="M47" s="80"/>
      <c r="N47" s="7" t="str">
        <f t="shared" si="4"/>
        <v/>
      </c>
      <c r="O47" s="80"/>
      <c r="P47" s="7" t="str">
        <f t="shared" si="5"/>
        <v/>
      </c>
      <c r="Q47" s="7" t="str">
        <f t="array" ref="Q47">IF(P47="","",_xlfn.IFS(K47="日次",P47*240,K47="週次",P47*48,K47="月次",P47*12,K47="四半期",P47*4,K47="年次",P47*1,TRUE(),""))</f>
        <v/>
      </c>
      <c r="R47" s="8"/>
      <c r="S47" s="8"/>
      <c r="T47" s="8"/>
      <c r="U47" s="9" t="str">
        <f t="shared" si="6"/>
        <v/>
      </c>
      <c r="V47" s="9" t="str">
        <f t="shared" si="7"/>
        <v/>
      </c>
      <c r="W47" s="80"/>
      <c r="X47" s="80"/>
      <c r="Y47" s="80"/>
      <c r="Z47" s="190"/>
      <c r="AA47" s="80"/>
    </row>
    <row r="48" spans="1:27" ht="18" customHeight="1">
      <c r="A48" s="6">
        <v>44</v>
      </c>
      <c r="B48" s="80"/>
      <c r="C48" s="80"/>
      <c r="D48" s="80"/>
      <c r="E48" s="80"/>
      <c r="F48" s="80"/>
      <c r="G48" s="80"/>
      <c r="H48" s="80"/>
      <c r="I48" s="80"/>
      <c r="J48" s="190"/>
      <c r="K48" s="80"/>
      <c r="L48" s="80"/>
      <c r="M48" s="80"/>
      <c r="N48" s="10" t="str">
        <f t="shared" si="4"/>
        <v/>
      </c>
      <c r="O48" s="80"/>
      <c r="P48" s="10" t="str">
        <f t="shared" si="5"/>
        <v/>
      </c>
      <c r="Q48" s="10" t="str">
        <f t="array" ref="Q48">IF(P48="","",_xlfn.IFS(K48="日次",P48*240,K48="週次",P48*48,K48="月次",P48*12,K48="四半期",P48*4,K48="年次",P48*1,TRUE(),""))</f>
        <v/>
      </c>
      <c r="R48" s="8"/>
      <c r="S48" s="8"/>
      <c r="T48" s="8"/>
      <c r="U48" s="11" t="str">
        <f t="shared" si="6"/>
        <v/>
      </c>
      <c r="V48" s="11" t="str">
        <f t="shared" si="7"/>
        <v/>
      </c>
      <c r="W48" s="80"/>
      <c r="X48" s="80"/>
      <c r="Y48" s="80"/>
      <c r="Z48" s="190"/>
      <c r="AA48" s="80"/>
    </row>
    <row r="49" spans="1:27" ht="18" customHeight="1">
      <c r="A49" s="6">
        <v>45</v>
      </c>
      <c r="B49" s="80"/>
      <c r="C49" s="80"/>
      <c r="D49" s="80"/>
      <c r="E49" s="80"/>
      <c r="F49" s="80"/>
      <c r="G49" s="80"/>
      <c r="H49" s="80"/>
      <c r="I49" s="80"/>
      <c r="J49" s="190"/>
      <c r="K49" s="80"/>
      <c r="L49" s="80"/>
      <c r="M49" s="80"/>
      <c r="N49" s="7" t="str">
        <f t="shared" si="4"/>
        <v/>
      </c>
      <c r="O49" s="80"/>
      <c r="P49" s="7" t="str">
        <f t="shared" si="5"/>
        <v/>
      </c>
      <c r="Q49" s="7" t="str">
        <f t="array" ref="Q49">IF(P49="","",_xlfn.IFS(K49="日次",P49*240,K49="週次",P49*48,K49="月次",P49*12,K49="四半期",P49*4,K49="年次",P49*1,TRUE(),""))</f>
        <v/>
      </c>
      <c r="R49" s="8"/>
      <c r="S49" s="8"/>
      <c r="T49" s="8"/>
      <c r="U49" s="9" t="str">
        <f t="shared" si="6"/>
        <v/>
      </c>
      <c r="V49" s="9" t="str">
        <f t="shared" si="7"/>
        <v/>
      </c>
      <c r="W49" s="80"/>
      <c r="X49" s="80"/>
      <c r="Y49" s="80"/>
      <c r="Z49" s="190"/>
      <c r="AA49" s="80"/>
    </row>
    <row r="50" spans="1:27" ht="18" customHeight="1">
      <c r="A50" s="6">
        <v>46</v>
      </c>
      <c r="B50" s="80"/>
      <c r="C50" s="80"/>
      <c r="D50" s="80"/>
      <c r="E50" s="80"/>
      <c r="F50" s="80"/>
      <c r="G50" s="80"/>
      <c r="H50" s="80"/>
      <c r="I50" s="80"/>
      <c r="J50" s="190"/>
      <c r="K50" s="80"/>
      <c r="L50" s="80"/>
      <c r="M50" s="80"/>
      <c r="N50" s="10" t="str">
        <f t="shared" si="4"/>
        <v/>
      </c>
      <c r="O50" s="80"/>
      <c r="P50" s="10" t="str">
        <f t="shared" si="5"/>
        <v/>
      </c>
      <c r="Q50" s="10" t="str">
        <f t="array" ref="Q50">IF(P50="","",_xlfn.IFS(K50="日次",P50*240,K50="週次",P50*48,K50="月次",P50*12,K50="四半期",P50*4,K50="年次",P50*1,TRUE(),""))</f>
        <v/>
      </c>
      <c r="R50" s="8"/>
      <c r="S50" s="8"/>
      <c r="T50" s="8"/>
      <c r="U50" s="11" t="str">
        <f t="shared" si="6"/>
        <v/>
      </c>
      <c r="V50" s="11" t="str">
        <f t="shared" si="7"/>
        <v/>
      </c>
      <c r="W50" s="80"/>
      <c r="X50" s="80"/>
      <c r="Y50" s="80"/>
      <c r="Z50" s="190"/>
      <c r="AA50" s="80"/>
    </row>
    <row r="51" spans="1:27" ht="18" customHeight="1">
      <c r="A51" s="6">
        <v>47</v>
      </c>
      <c r="B51" s="80"/>
      <c r="C51" s="80"/>
      <c r="D51" s="80"/>
      <c r="E51" s="80"/>
      <c r="F51" s="80"/>
      <c r="G51" s="80"/>
      <c r="H51" s="80"/>
      <c r="I51" s="80"/>
      <c r="J51" s="190"/>
      <c r="K51" s="80"/>
      <c r="L51" s="80"/>
      <c r="M51" s="80"/>
      <c r="N51" s="7" t="str">
        <f t="shared" si="4"/>
        <v/>
      </c>
      <c r="O51" s="80"/>
      <c r="P51" s="7" t="str">
        <f t="shared" si="5"/>
        <v/>
      </c>
      <c r="Q51" s="7" t="str">
        <f t="array" ref="Q51">IF(P51="","",_xlfn.IFS(K51="日次",P51*240,K51="週次",P51*48,K51="月次",P51*12,K51="四半期",P51*4,K51="年次",P51*1,TRUE(),""))</f>
        <v/>
      </c>
      <c r="R51" s="8"/>
      <c r="S51" s="8"/>
      <c r="T51" s="8"/>
      <c r="U51" s="9" t="str">
        <f t="shared" si="6"/>
        <v/>
      </c>
      <c r="V51" s="9" t="str">
        <f t="shared" si="7"/>
        <v/>
      </c>
      <c r="W51" s="80"/>
      <c r="X51" s="80"/>
      <c r="Y51" s="80"/>
      <c r="Z51" s="190"/>
      <c r="AA51" s="80"/>
    </row>
    <row r="52" spans="1:27" ht="18" customHeight="1">
      <c r="A52" s="6">
        <v>48</v>
      </c>
      <c r="B52" s="80"/>
      <c r="C52" s="80"/>
      <c r="D52" s="80"/>
      <c r="E52" s="80"/>
      <c r="F52" s="80"/>
      <c r="G52" s="80"/>
      <c r="H52" s="80"/>
      <c r="I52" s="80"/>
      <c r="J52" s="190"/>
      <c r="K52" s="80"/>
      <c r="L52" s="80"/>
      <c r="M52" s="80"/>
      <c r="N52" s="10" t="str">
        <f t="shared" si="4"/>
        <v/>
      </c>
      <c r="O52" s="80"/>
      <c r="P52" s="10" t="str">
        <f t="shared" si="5"/>
        <v/>
      </c>
      <c r="Q52" s="10" t="str">
        <f t="array" ref="Q52">IF(P52="","",_xlfn.IFS(K52="日次",P52*240,K52="週次",P52*48,K52="月次",P52*12,K52="四半期",P52*4,K52="年次",P52*1,TRUE(),""))</f>
        <v/>
      </c>
      <c r="R52" s="8"/>
      <c r="S52" s="8"/>
      <c r="T52" s="8"/>
      <c r="U52" s="11" t="str">
        <f t="shared" si="6"/>
        <v/>
      </c>
      <c r="V52" s="11" t="str">
        <f t="shared" si="7"/>
        <v/>
      </c>
      <c r="W52" s="80"/>
      <c r="X52" s="80"/>
      <c r="Y52" s="80"/>
      <c r="Z52" s="190"/>
      <c r="AA52" s="80"/>
    </row>
    <row r="53" spans="1:27" ht="18" customHeight="1">
      <c r="A53" s="6">
        <v>49</v>
      </c>
      <c r="B53" s="80"/>
      <c r="C53" s="80"/>
      <c r="D53" s="80"/>
      <c r="E53" s="80"/>
      <c r="F53" s="80"/>
      <c r="G53" s="80"/>
      <c r="H53" s="80"/>
      <c r="I53" s="80"/>
      <c r="J53" s="190"/>
      <c r="K53" s="80"/>
      <c r="L53" s="80"/>
      <c r="M53" s="80"/>
      <c r="N53" s="7" t="str">
        <f t="shared" si="4"/>
        <v/>
      </c>
      <c r="O53" s="80"/>
      <c r="P53" s="7" t="str">
        <f t="shared" si="5"/>
        <v/>
      </c>
      <c r="Q53" s="7" t="str">
        <f t="array" ref="Q53">IF(P53="","",_xlfn.IFS(K53="日次",P53*240,K53="週次",P53*48,K53="月次",P53*12,K53="四半期",P53*4,K53="年次",P53*1,TRUE(),""))</f>
        <v/>
      </c>
      <c r="R53" s="8"/>
      <c r="S53" s="8"/>
      <c r="T53" s="8"/>
      <c r="U53" s="9" t="str">
        <f t="shared" si="6"/>
        <v/>
      </c>
      <c r="V53" s="9" t="str">
        <f t="shared" si="7"/>
        <v/>
      </c>
      <c r="W53" s="80"/>
      <c r="X53" s="80"/>
      <c r="Y53" s="80"/>
      <c r="Z53" s="190"/>
      <c r="AA53" s="80"/>
    </row>
    <row r="54" spans="1:27" ht="18" customHeight="1">
      <c r="A54" s="6">
        <v>50</v>
      </c>
      <c r="B54" s="80"/>
      <c r="C54" s="80"/>
      <c r="D54" s="80"/>
      <c r="E54" s="80"/>
      <c r="F54" s="80"/>
      <c r="G54" s="80"/>
      <c r="H54" s="80"/>
      <c r="I54" s="80"/>
      <c r="J54" s="190"/>
      <c r="K54" s="80"/>
      <c r="L54" s="80"/>
      <c r="M54" s="80"/>
      <c r="N54" s="10" t="str">
        <f t="shared" si="4"/>
        <v/>
      </c>
      <c r="O54" s="80"/>
      <c r="P54" s="10" t="str">
        <f t="shared" si="5"/>
        <v/>
      </c>
      <c r="Q54" s="10" t="str">
        <f t="array" ref="Q54">IF(P54="","",_xlfn.IFS(K54="日次",P54*240,K54="週次",P54*48,K54="月次",P54*12,K54="四半期",P54*4,K54="年次",P54*1,TRUE(),""))</f>
        <v/>
      </c>
      <c r="R54" s="8"/>
      <c r="S54" s="8"/>
      <c r="T54" s="8"/>
      <c r="U54" s="11" t="str">
        <f t="shared" si="6"/>
        <v/>
      </c>
      <c r="V54" s="11" t="str">
        <f t="shared" si="7"/>
        <v/>
      </c>
      <c r="W54" s="80"/>
      <c r="X54" s="80"/>
      <c r="Y54" s="80"/>
      <c r="Z54" s="190"/>
      <c r="AA54" s="80"/>
    </row>
    <row r="55" spans="1:27" ht="21.75" customHeight="1">
      <c r="A55" s="81" t="s">
        <v>218</v>
      </c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12">
        <f>SUM(N5:N54)</f>
        <v>0</v>
      </c>
      <c r="O55" s="82"/>
      <c r="P55" s="12">
        <f>SUM(P5:P54)</f>
        <v>0</v>
      </c>
      <c r="Q55" s="12" t="str">
        <f t="array" ref="Q55">IF(P55="","",_xlfn.IFS(K55="日次",P55*240,K55="週次",P55*48,K55="月次",P55*12,K55="四半期",P55*4,K55="年次",P55*1,TRUE(),""))</f>
        <v/>
      </c>
      <c r="R55" s="82"/>
      <c r="S55" s="82"/>
      <c r="T55" s="82"/>
      <c r="U55" s="82"/>
      <c r="V55" s="82"/>
      <c r="W55" s="82"/>
      <c r="X55" s="82"/>
      <c r="Y55" s="82"/>
      <c r="Z55" s="82"/>
      <c r="AA55" s="82"/>
    </row>
    <row r="56" spans="1:27" ht="15" customHeigh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 t="str">
        <f t="array" ref="Q56">IF(P56="","",_xlfn.IFS(K56="日次",P56*240,K56="週次",P56*48,K56="月次",P56*12,K56="四半期",P56*4,K56="年次",P56*1,TRUE(),""))</f>
        <v/>
      </c>
      <c r="R56" s="72"/>
      <c r="S56" s="72"/>
      <c r="T56" s="72"/>
      <c r="U56" s="72"/>
      <c r="V56" s="72"/>
      <c r="W56" s="72"/>
      <c r="X56" s="72"/>
      <c r="Y56" s="72"/>
      <c r="Z56" s="72"/>
      <c r="AA56" s="72"/>
    </row>
    <row r="57" spans="1:27" ht="14.25" customHeight="1">
      <c r="A57" s="83" t="s">
        <v>219</v>
      </c>
      <c r="B57" s="83"/>
      <c r="C57" s="83"/>
      <c r="D57" s="83"/>
      <c r="E57" s="83"/>
      <c r="F57" s="83"/>
      <c r="G57" s="83"/>
      <c r="H57" s="83"/>
      <c r="I57" s="83"/>
      <c r="J57" s="72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72"/>
      <c r="AA57" s="83"/>
    </row>
  </sheetData>
  <mergeCells count="11">
    <mergeCell ref="A1:AA1"/>
    <mergeCell ref="A3:B3"/>
    <mergeCell ref="W3:AA3"/>
    <mergeCell ref="O2:T2"/>
    <mergeCell ref="C3:J3"/>
    <mergeCell ref="A2:I2"/>
    <mergeCell ref="R3:T3"/>
    <mergeCell ref="U3:V3"/>
    <mergeCell ref="K3:Q3"/>
    <mergeCell ref="U2:AA2"/>
    <mergeCell ref="K2:N2"/>
  </mergeCells>
  <phoneticPr fontId="58"/>
  <dataValidations count="5">
    <dataValidation type="list" allowBlank="1" promptTitle="カテゴリ選択" prompt="業務のカテゴリを選択" sqref="C5:C54 H15:H54" xr:uid="{00000000-0002-0000-0700-000000000000}">
      <formula1>"コア業務,サポート業務,管理業務"</formula1>
      <formula2>0</formula2>
    </dataValidation>
    <dataValidation type="list" allowBlank="1" showErrorMessage="1" errorTitle="入力エラー" error="○・△・× のいずれかを選択してください" sqref="J5:J54" xr:uid="{00000000-0002-0000-0700-000001000000}">
      <formula1>"○,△,×"</formula1>
      <formula2>0</formula2>
    </dataValidation>
    <dataValidation type="list" allowBlank="1" showErrorMessage="1" errorTitle="入力エラー" error="E・C・R・S のいずれかを選択してください" sqref="Z5:Z54" xr:uid="{00000000-0002-0000-0700-000002000000}">
      <formula1>"E,C,R,S"</formula1>
      <formula2>0</formula2>
    </dataValidation>
    <dataValidation type="whole" allowBlank="1" showErrorMessage="1" errorTitle="入力エラー" error="1〜5 の整数で入力してください" sqref="R5:T54" xr:uid="{00000000-0002-0000-0700-000003000000}">
      <formula1>1</formula1>
      <formula2>5</formula2>
    </dataValidation>
    <dataValidation type="list" allowBlank="1" showErrorMessage="1" errorTitle="入力エラー" error="リストから選択してください" sqref="K5:K54" xr:uid="{00000000-0002-0000-0700-000004000000}">
      <formula1>"日次,週次,月次,四半期,年次,不定期"</formula1>
      <formula2>0</formula2>
    </dataValidation>
  </dataValidations>
  <pageMargins left="0.75" right="0.75" top="1" bottom="1" header="0.511811023622047" footer="0.511811023622047"/>
  <pageSetup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2E75B6"/>
  </sheetPr>
  <dimension ref="A1:AA57"/>
  <sheetViews>
    <sheetView showGridLines="0" zoomScaleNormal="100" workbookViewId="0">
      <selection sqref="A1:AA1"/>
    </sheetView>
  </sheetViews>
  <sheetFormatPr defaultColWidth="8.6328125" defaultRowHeight="15" customHeight="1"/>
  <cols>
    <col min="1" max="1" width="3.6328125" customWidth="1"/>
    <col min="2" max="2" width="6.26953125" customWidth="1"/>
    <col min="3" max="3" width="20.6328125" customWidth="1"/>
    <col min="4" max="4" width="22.453125" customWidth="1"/>
    <col min="5" max="5" width="20.6328125" customWidth="1"/>
    <col min="6" max="6" width="28" customWidth="1"/>
    <col min="7" max="7" width="33.453125" customWidth="1"/>
    <col min="8" max="9" width="9.26953125" customWidth="1"/>
    <col min="10" max="10" width="9.1796875" bestFit="1" customWidth="1"/>
    <col min="11" max="11" width="8.81640625" customWidth="1"/>
    <col min="12" max="16" width="7.6328125" customWidth="1"/>
    <col min="17" max="19" width="7.7265625" customWidth="1"/>
    <col min="20" max="20" width="7.6328125" customWidth="1"/>
    <col min="21" max="21" width="7.81640625" customWidth="1"/>
    <col min="22" max="22" width="7.81640625" bestFit="1" customWidth="1"/>
    <col min="23" max="23" width="18.6328125" bestFit="1" customWidth="1"/>
    <col min="24" max="24" width="44.36328125" customWidth="1"/>
    <col min="25" max="25" width="38.90625" bestFit="1" customWidth="1"/>
    <col min="26" max="26" width="6" customWidth="1"/>
    <col min="27" max="27" width="15.81640625" bestFit="1" customWidth="1"/>
  </cols>
  <sheetData>
    <row r="1" spans="1:27" ht="39.75" customHeight="1">
      <c r="A1" s="165" t="s">
        <v>199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</row>
    <row r="2" spans="1:27" ht="18" customHeight="1">
      <c r="A2" s="157" t="s">
        <v>220</v>
      </c>
      <c r="B2" s="158"/>
      <c r="C2" s="158"/>
      <c r="D2" s="158"/>
      <c r="E2" s="158"/>
      <c r="F2" s="158"/>
      <c r="G2" s="158"/>
      <c r="H2" s="158"/>
      <c r="I2" s="159"/>
      <c r="J2" s="73"/>
      <c r="K2" s="164" t="s">
        <v>221</v>
      </c>
      <c r="L2" s="121"/>
      <c r="M2" s="121"/>
      <c r="N2" s="122"/>
      <c r="O2" s="168" t="s">
        <v>222</v>
      </c>
      <c r="P2" s="121"/>
      <c r="Q2" s="121"/>
      <c r="R2" s="121"/>
      <c r="S2" s="121"/>
      <c r="T2" s="121"/>
      <c r="U2" s="163" t="s">
        <v>200</v>
      </c>
      <c r="V2" s="129"/>
      <c r="W2" s="129"/>
      <c r="X2" s="129"/>
      <c r="Y2" s="129"/>
      <c r="Z2" s="129"/>
      <c r="AA2" s="129"/>
    </row>
    <row r="3" spans="1:27" ht="21.75" customHeight="1">
      <c r="A3" s="166" t="s">
        <v>201</v>
      </c>
      <c r="B3" s="121"/>
      <c r="C3" s="156" t="s">
        <v>37</v>
      </c>
      <c r="D3" s="121"/>
      <c r="E3" s="121"/>
      <c r="F3" s="121"/>
      <c r="G3" s="121"/>
      <c r="H3" s="121"/>
      <c r="I3" s="121"/>
      <c r="J3" s="122"/>
      <c r="K3" s="162" t="s">
        <v>117</v>
      </c>
      <c r="L3" s="121"/>
      <c r="M3" s="121"/>
      <c r="N3" s="121"/>
      <c r="O3" s="121"/>
      <c r="P3" s="121"/>
      <c r="Q3" s="122"/>
      <c r="R3" s="160" t="s">
        <v>202</v>
      </c>
      <c r="S3" s="121"/>
      <c r="T3" s="121"/>
      <c r="U3" s="161" t="s">
        <v>203</v>
      </c>
      <c r="V3" s="121"/>
      <c r="W3" s="167" t="s">
        <v>204</v>
      </c>
      <c r="X3" s="121"/>
      <c r="Y3" s="121"/>
      <c r="Z3" s="121"/>
      <c r="AA3" s="121"/>
    </row>
    <row r="4" spans="1:27" ht="51.75" customHeight="1">
      <c r="A4" s="3" t="s">
        <v>38</v>
      </c>
      <c r="B4" s="74" t="s">
        <v>205</v>
      </c>
      <c r="C4" s="75" t="s">
        <v>206</v>
      </c>
      <c r="D4" s="75" t="s">
        <v>119</v>
      </c>
      <c r="E4" s="75" t="s">
        <v>120</v>
      </c>
      <c r="F4" s="75" t="s">
        <v>121</v>
      </c>
      <c r="G4" s="75" t="s">
        <v>207</v>
      </c>
      <c r="H4" s="75" t="s">
        <v>122</v>
      </c>
      <c r="I4" s="75" t="s">
        <v>123</v>
      </c>
      <c r="J4" s="189" t="s">
        <v>208</v>
      </c>
      <c r="K4" s="76" t="s">
        <v>42</v>
      </c>
      <c r="L4" s="5" t="s">
        <v>124</v>
      </c>
      <c r="M4" s="76" t="s">
        <v>125</v>
      </c>
      <c r="N4" s="76" t="s">
        <v>126</v>
      </c>
      <c r="O4" s="76" t="s">
        <v>127</v>
      </c>
      <c r="P4" s="76" t="s">
        <v>128</v>
      </c>
      <c r="Q4" s="76" t="s">
        <v>129</v>
      </c>
      <c r="R4" s="77" t="s">
        <v>209</v>
      </c>
      <c r="S4" s="77" t="s">
        <v>210</v>
      </c>
      <c r="T4" s="77" t="s">
        <v>211</v>
      </c>
      <c r="U4" s="78" t="s">
        <v>212</v>
      </c>
      <c r="V4" s="78" t="s">
        <v>213</v>
      </c>
      <c r="W4" s="79" t="s">
        <v>214</v>
      </c>
      <c r="X4" s="79" t="s">
        <v>215</v>
      </c>
      <c r="Y4" s="79" t="s">
        <v>216</v>
      </c>
      <c r="Z4" s="191" t="s">
        <v>217</v>
      </c>
      <c r="AA4" s="79" t="s">
        <v>130</v>
      </c>
    </row>
    <row r="5" spans="1:27" ht="18" customHeight="1">
      <c r="A5" s="6">
        <v>1</v>
      </c>
      <c r="B5" s="80" t="s">
        <v>223</v>
      </c>
      <c r="C5" s="80" t="s">
        <v>224</v>
      </c>
      <c r="D5" s="80" t="s">
        <v>225</v>
      </c>
      <c r="E5" s="80" t="s">
        <v>132</v>
      </c>
      <c r="F5" s="80" t="s">
        <v>54</v>
      </c>
      <c r="G5" s="80" t="s">
        <v>226</v>
      </c>
      <c r="H5" s="80" t="s">
        <v>51</v>
      </c>
      <c r="I5" s="80"/>
      <c r="J5" s="190" t="s">
        <v>227</v>
      </c>
      <c r="K5" s="80" t="s">
        <v>55</v>
      </c>
      <c r="L5" s="80">
        <v>60</v>
      </c>
      <c r="M5" s="80">
        <v>1</v>
      </c>
      <c r="N5" s="7">
        <f t="shared" ref="N5:N36" si="0">IF(AND(L5&lt;&gt;"",M5&lt;&gt;""),ROUND(L5*M5/60,1),"")</f>
        <v>1</v>
      </c>
      <c r="O5" s="80">
        <v>1</v>
      </c>
      <c r="P5" s="7">
        <f t="shared" ref="P5:P36" si="1">IF(AND(N5&lt;&gt;"",O5&lt;&gt;""),ROUND(N5*O5,1),"")</f>
        <v>1</v>
      </c>
      <c r="Q5" s="7">
        <f t="array" ref="Q5">IF(P5="","",_xlfn.IFS(K5="日次",P5*240,K5="週次",P5*48,K5="月次",P5*12,K5="四半期",P5*4,K5="年次",P5*1,TRUE(),""))</f>
        <v>12</v>
      </c>
      <c r="R5" s="8">
        <v>5</v>
      </c>
      <c r="S5" s="8">
        <v>4</v>
      </c>
      <c r="T5" s="8">
        <v>4</v>
      </c>
      <c r="U5" s="9">
        <f t="shared" ref="U5:U36" si="2">IF(AND(R5&lt;&gt;"",S5&lt;&gt;"",T5&lt;&gt;""),R5+S5+T5,"")</f>
        <v>13</v>
      </c>
      <c r="V5" s="9" t="str">
        <f t="shared" ref="V5:V36" si="3">IF(U5="","",IF(U5&gt;=13,"A 最優先",IF(U5&gt;=10,"B 優先","C 通常")))</f>
        <v>A 最優先</v>
      </c>
      <c r="W5" s="8" t="s">
        <v>228</v>
      </c>
      <c r="X5" s="80" t="s">
        <v>229</v>
      </c>
      <c r="Y5" s="80" t="s">
        <v>230</v>
      </c>
      <c r="Z5" s="190" t="s">
        <v>231</v>
      </c>
      <c r="AA5" s="80" t="s">
        <v>232</v>
      </c>
    </row>
    <row r="6" spans="1:27" ht="18" customHeight="1">
      <c r="A6" s="6">
        <v>2</v>
      </c>
      <c r="B6" s="80" t="s">
        <v>223</v>
      </c>
      <c r="C6" s="80" t="s">
        <v>224</v>
      </c>
      <c r="D6" s="80" t="s">
        <v>225</v>
      </c>
      <c r="E6" s="80" t="s">
        <v>134</v>
      </c>
      <c r="F6" s="80" t="s">
        <v>57</v>
      </c>
      <c r="G6" s="80" t="s">
        <v>233</v>
      </c>
      <c r="H6" s="80" t="s">
        <v>51</v>
      </c>
      <c r="I6" s="80"/>
      <c r="J6" s="190" t="s">
        <v>227</v>
      </c>
      <c r="K6" s="80" t="s">
        <v>55</v>
      </c>
      <c r="L6" s="80">
        <v>150</v>
      </c>
      <c r="M6" s="80">
        <v>1</v>
      </c>
      <c r="N6" s="10">
        <f t="shared" si="0"/>
        <v>2.5</v>
      </c>
      <c r="O6" s="80">
        <v>1</v>
      </c>
      <c r="P6" s="10">
        <f t="shared" si="1"/>
        <v>2.5</v>
      </c>
      <c r="Q6" s="10">
        <f t="array" ref="Q6">IF(P6="","",_xlfn.IFS(K6="日次",P6*240,K6="週次",P6*48,K6="月次",P6*12,K6="四半期",P6*4,K6="年次",P6*1,TRUE(),""))</f>
        <v>30</v>
      </c>
      <c r="R6" s="8">
        <v>5</v>
      </c>
      <c r="S6" s="8">
        <v>3</v>
      </c>
      <c r="T6" s="8">
        <v>5</v>
      </c>
      <c r="U6" s="11">
        <f t="shared" si="2"/>
        <v>13</v>
      </c>
      <c r="V6" s="11" t="str">
        <f t="shared" si="3"/>
        <v>A 最優先</v>
      </c>
      <c r="W6" s="80" t="s">
        <v>234</v>
      </c>
      <c r="X6" s="80" t="s">
        <v>235</v>
      </c>
      <c r="Y6" s="80" t="s">
        <v>236</v>
      </c>
      <c r="Z6" s="190" t="s">
        <v>237</v>
      </c>
      <c r="AA6" s="80" t="s">
        <v>238</v>
      </c>
    </row>
    <row r="7" spans="1:27" ht="18" customHeight="1">
      <c r="A7" s="6">
        <v>3</v>
      </c>
      <c r="B7" s="80" t="s">
        <v>223</v>
      </c>
      <c r="C7" s="80" t="s">
        <v>239</v>
      </c>
      <c r="D7" s="80" t="s">
        <v>240</v>
      </c>
      <c r="E7" s="80" t="s">
        <v>136</v>
      </c>
      <c r="F7" s="80" t="s">
        <v>241</v>
      </c>
      <c r="G7" s="80" t="s">
        <v>242</v>
      </c>
      <c r="H7" s="80" t="s">
        <v>51</v>
      </c>
      <c r="I7" s="80" t="s">
        <v>47</v>
      </c>
      <c r="J7" s="190" t="s">
        <v>243</v>
      </c>
      <c r="K7" s="80" t="s">
        <v>48</v>
      </c>
      <c r="L7" s="80">
        <v>120</v>
      </c>
      <c r="M7" s="80">
        <v>2</v>
      </c>
      <c r="N7" s="7">
        <f t="shared" si="0"/>
        <v>4</v>
      </c>
      <c r="O7" s="80">
        <v>2</v>
      </c>
      <c r="P7" s="7">
        <f t="shared" si="1"/>
        <v>8</v>
      </c>
      <c r="Q7" s="7" t="str">
        <f t="array" ref="Q7">IF(P7="","",_xlfn.IFS(K7="日次",P7*240,K7="週次",P7*48,K7="月次",P7*12,K7="四半期",P7*4,K7="年次",P7*1,TRUE(),""))</f>
        <v/>
      </c>
      <c r="R7" s="8">
        <v>3</v>
      </c>
      <c r="S7" s="8">
        <v>3</v>
      </c>
      <c r="T7" s="8">
        <v>3</v>
      </c>
      <c r="U7" s="9">
        <f t="shared" si="2"/>
        <v>9</v>
      </c>
      <c r="V7" s="9" t="str">
        <f t="shared" si="3"/>
        <v>C 通常</v>
      </c>
      <c r="W7" s="80" t="s">
        <v>244</v>
      </c>
      <c r="X7" s="80" t="s">
        <v>245</v>
      </c>
      <c r="Y7" s="80" t="s">
        <v>246</v>
      </c>
      <c r="Z7" s="190" t="s">
        <v>237</v>
      </c>
      <c r="AA7" s="80"/>
    </row>
    <row r="8" spans="1:27" ht="18" customHeight="1">
      <c r="A8" s="6">
        <v>4</v>
      </c>
      <c r="B8" s="80" t="s">
        <v>223</v>
      </c>
      <c r="C8" s="80" t="s">
        <v>239</v>
      </c>
      <c r="D8" s="80" t="s">
        <v>247</v>
      </c>
      <c r="E8" s="80" t="s">
        <v>139</v>
      </c>
      <c r="F8" s="80" t="s">
        <v>60</v>
      </c>
      <c r="G8" s="80" t="s">
        <v>248</v>
      </c>
      <c r="H8" s="80" t="s">
        <v>47</v>
      </c>
      <c r="I8" s="80" t="s">
        <v>51</v>
      </c>
      <c r="J8" s="190" t="s">
        <v>93</v>
      </c>
      <c r="K8" s="80" t="s">
        <v>61</v>
      </c>
      <c r="L8" s="80">
        <v>30</v>
      </c>
      <c r="M8" s="80">
        <v>4</v>
      </c>
      <c r="N8" s="10">
        <f t="shared" si="0"/>
        <v>2</v>
      </c>
      <c r="O8" s="80">
        <v>2</v>
      </c>
      <c r="P8" s="10">
        <f t="shared" si="1"/>
        <v>4</v>
      </c>
      <c r="Q8" s="10">
        <f t="array" ref="Q8">IF(P8="","",_xlfn.IFS(K8="日次",P8*240,K8="週次",P8*48,K8="月次",P8*12,K8="四半期",P8*4,K8="年次",P8*1,TRUE(),""))</f>
        <v>192</v>
      </c>
      <c r="R8" s="8">
        <v>2</v>
      </c>
      <c r="S8" s="8">
        <v>4</v>
      </c>
      <c r="T8" s="8">
        <v>2</v>
      </c>
      <c r="U8" s="11">
        <f t="shared" si="2"/>
        <v>8</v>
      </c>
      <c r="V8" s="11" t="str">
        <f t="shared" si="3"/>
        <v>C 通常</v>
      </c>
      <c r="W8" s="80" t="s">
        <v>249</v>
      </c>
      <c r="X8" s="80" t="s">
        <v>250</v>
      </c>
      <c r="Y8" s="80" t="s">
        <v>251</v>
      </c>
      <c r="Z8" s="190" t="s">
        <v>237</v>
      </c>
      <c r="AA8" s="80"/>
    </row>
    <row r="9" spans="1:27" ht="18" customHeight="1">
      <c r="A9" s="6">
        <v>5</v>
      </c>
      <c r="B9" s="80" t="s">
        <v>223</v>
      </c>
      <c r="C9" s="80" t="s">
        <v>239</v>
      </c>
      <c r="D9" s="80" t="s">
        <v>252</v>
      </c>
      <c r="E9" s="80" t="s">
        <v>141</v>
      </c>
      <c r="F9" s="80" t="s">
        <v>253</v>
      </c>
      <c r="G9" s="80" t="s">
        <v>254</v>
      </c>
      <c r="H9" s="80" t="s">
        <v>47</v>
      </c>
      <c r="I9" s="80" t="s">
        <v>51</v>
      </c>
      <c r="J9" s="190" t="s">
        <v>93</v>
      </c>
      <c r="K9" s="80" t="s">
        <v>65</v>
      </c>
      <c r="L9" s="80">
        <v>20</v>
      </c>
      <c r="M9" s="80">
        <v>20</v>
      </c>
      <c r="N9" s="7">
        <f t="shared" si="0"/>
        <v>6.7</v>
      </c>
      <c r="O9" s="80">
        <v>3</v>
      </c>
      <c r="P9" s="7">
        <f t="shared" si="1"/>
        <v>20.100000000000001</v>
      </c>
      <c r="Q9" s="7">
        <f t="array" ref="Q9">IF(P9="","",_xlfn.IFS(K9="日次",P9*240,K9="週次",P9*48,K9="月次",P9*12,K9="四半期",P9*4,K9="年次",P9*1,TRUE(),""))</f>
        <v>4824</v>
      </c>
      <c r="R9" s="8">
        <v>1</v>
      </c>
      <c r="S9" s="8">
        <v>2</v>
      </c>
      <c r="T9" s="8">
        <v>2</v>
      </c>
      <c r="U9" s="9">
        <f t="shared" si="2"/>
        <v>5</v>
      </c>
      <c r="V9" s="9" t="str">
        <f t="shared" si="3"/>
        <v>C 通常</v>
      </c>
      <c r="W9" s="80" t="s">
        <v>255</v>
      </c>
      <c r="X9" s="80" t="s">
        <v>256</v>
      </c>
      <c r="Y9" s="80" t="s">
        <v>257</v>
      </c>
      <c r="Z9" s="190" t="s">
        <v>237</v>
      </c>
      <c r="AA9" s="80"/>
    </row>
    <row r="10" spans="1:27" ht="18" customHeight="1">
      <c r="A10" s="6">
        <v>6</v>
      </c>
      <c r="B10" s="80" t="s">
        <v>223</v>
      </c>
      <c r="C10" s="80" t="s">
        <v>224</v>
      </c>
      <c r="D10" s="80" t="s">
        <v>258</v>
      </c>
      <c r="E10" s="80" t="s">
        <v>144</v>
      </c>
      <c r="F10" s="80" t="s">
        <v>145</v>
      </c>
      <c r="G10" s="80" t="s">
        <v>259</v>
      </c>
      <c r="H10" s="80" t="s">
        <v>47</v>
      </c>
      <c r="I10" s="80" t="s">
        <v>51</v>
      </c>
      <c r="J10" s="190" t="s">
        <v>93</v>
      </c>
      <c r="K10" s="80" t="s">
        <v>55</v>
      </c>
      <c r="L10" s="80">
        <v>45</v>
      </c>
      <c r="M10" s="80">
        <v>10</v>
      </c>
      <c r="N10" s="10">
        <f t="shared" si="0"/>
        <v>7.5</v>
      </c>
      <c r="O10" s="80">
        <v>2</v>
      </c>
      <c r="P10" s="10">
        <f t="shared" si="1"/>
        <v>15</v>
      </c>
      <c r="Q10" s="10">
        <f t="array" ref="Q10">IF(P10="","",_xlfn.IFS(K10="日次",P10*240,K10="週次",P10*48,K10="月次",P10*12,K10="四半期",P10*4,K10="年次",P10*1,TRUE(),""))</f>
        <v>180</v>
      </c>
      <c r="R10" s="8">
        <v>2</v>
      </c>
      <c r="S10" s="8">
        <v>4</v>
      </c>
      <c r="T10" s="8">
        <v>2</v>
      </c>
      <c r="U10" s="11">
        <f t="shared" si="2"/>
        <v>8</v>
      </c>
      <c r="V10" s="11" t="str">
        <f t="shared" si="3"/>
        <v>C 通常</v>
      </c>
      <c r="W10" s="80" t="s">
        <v>260</v>
      </c>
      <c r="X10" s="80" t="s">
        <v>261</v>
      </c>
      <c r="Y10" s="80" t="s">
        <v>262</v>
      </c>
      <c r="Z10" s="190" t="s">
        <v>231</v>
      </c>
      <c r="AA10" s="80"/>
    </row>
    <row r="11" spans="1:27" ht="18" customHeight="1">
      <c r="A11" s="6">
        <v>7</v>
      </c>
      <c r="B11" s="80" t="s">
        <v>223</v>
      </c>
      <c r="C11" s="80" t="s">
        <v>239</v>
      </c>
      <c r="D11" s="80" t="s">
        <v>240</v>
      </c>
      <c r="E11" s="80" t="s">
        <v>147</v>
      </c>
      <c r="F11" s="80" t="s">
        <v>263</v>
      </c>
      <c r="G11" s="80" t="s">
        <v>264</v>
      </c>
      <c r="H11" s="80" t="s">
        <v>51</v>
      </c>
      <c r="I11" s="80" t="s">
        <v>47</v>
      </c>
      <c r="J11" s="190" t="s">
        <v>243</v>
      </c>
      <c r="K11" s="80" t="s">
        <v>48</v>
      </c>
      <c r="L11" s="80">
        <v>30</v>
      </c>
      <c r="M11" s="80">
        <v>4</v>
      </c>
      <c r="N11" s="7">
        <f t="shared" si="0"/>
        <v>2</v>
      </c>
      <c r="O11" s="80">
        <v>2</v>
      </c>
      <c r="P11" s="7">
        <f t="shared" si="1"/>
        <v>4</v>
      </c>
      <c r="Q11" s="7" t="str">
        <f t="array" ref="Q11">IF(P11="","",_xlfn.IFS(K11="日次",P11*240,K11="週次",P11*48,K11="月次",P11*12,K11="四半期",P11*4,K11="年次",P11*1,TRUE(),""))</f>
        <v/>
      </c>
      <c r="R11" s="8">
        <v>3</v>
      </c>
      <c r="S11" s="8">
        <v>3</v>
      </c>
      <c r="T11" s="8">
        <v>3</v>
      </c>
      <c r="U11" s="9">
        <f t="shared" si="2"/>
        <v>9</v>
      </c>
      <c r="V11" s="9" t="str">
        <f t="shared" si="3"/>
        <v>C 通常</v>
      </c>
      <c r="W11" s="80" t="s">
        <v>265</v>
      </c>
      <c r="X11" s="80" t="s">
        <v>266</v>
      </c>
      <c r="Y11" s="80" t="s">
        <v>267</v>
      </c>
      <c r="Z11" s="190" t="s">
        <v>231</v>
      </c>
      <c r="AA11" s="80"/>
    </row>
    <row r="12" spans="1:27" ht="18" customHeight="1">
      <c r="A12" s="6">
        <v>8</v>
      </c>
      <c r="B12" s="80" t="s">
        <v>223</v>
      </c>
      <c r="C12" s="80" t="s">
        <v>268</v>
      </c>
      <c r="D12" s="80" t="s">
        <v>269</v>
      </c>
      <c r="E12" s="80"/>
      <c r="F12" s="80" t="s">
        <v>152</v>
      </c>
      <c r="G12" s="80" t="s">
        <v>270</v>
      </c>
      <c r="H12" s="80" t="s">
        <v>51</v>
      </c>
      <c r="I12" s="80" t="s">
        <v>47</v>
      </c>
      <c r="J12" s="190" t="s">
        <v>243</v>
      </c>
      <c r="K12" s="80" t="s">
        <v>153</v>
      </c>
      <c r="L12" s="80">
        <v>180</v>
      </c>
      <c r="M12" s="80">
        <v>1</v>
      </c>
      <c r="N12" s="10">
        <f t="shared" si="0"/>
        <v>3</v>
      </c>
      <c r="O12" s="80">
        <v>1</v>
      </c>
      <c r="P12" s="10">
        <f t="shared" si="1"/>
        <v>3</v>
      </c>
      <c r="Q12" s="10">
        <f t="array" ref="Q12">IF(P12="","",_xlfn.IFS(K12="日次",P12*240,K12="週次",P12*48,K12="月次",P12*12,K12="四半期",P12*4,K12="年次",P12*1,TRUE(),""))</f>
        <v>3</v>
      </c>
      <c r="R12" s="8">
        <v>4</v>
      </c>
      <c r="S12" s="8">
        <v>3</v>
      </c>
      <c r="T12" s="8">
        <v>3</v>
      </c>
      <c r="U12" s="11">
        <f t="shared" si="2"/>
        <v>10</v>
      </c>
      <c r="V12" s="11" t="str">
        <f t="shared" si="3"/>
        <v>B 優先</v>
      </c>
      <c r="W12" s="80" t="s">
        <v>271</v>
      </c>
      <c r="X12" s="80" t="s">
        <v>272</v>
      </c>
      <c r="Y12" s="80" t="s">
        <v>273</v>
      </c>
      <c r="Z12" s="190" t="s">
        <v>237</v>
      </c>
      <c r="AA12" s="80"/>
    </row>
    <row r="13" spans="1:27" ht="18" customHeight="1">
      <c r="A13" s="6">
        <v>9</v>
      </c>
      <c r="B13" s="80" t="s">
        <v>223</v>
      </c>
      <c r="C13" s="80" t="s">
        <v>239</v>
      </c>
      <c r="D13" s="80" t="s">
        <v>240</v>
      </c>
      <c r="E13" s="80" t="s">
        <v>136</v>
      </c>
      <c r="F13" s="80" t="s">
        <v>274</v>
      </c>
      <c r="G13" s="80" t="s">
        <v>275</v>
      </c>
      <c r="H13" s="80" t="s">
        <v>47</v>
      </c>
      <c r="I13" s="80" t="s">
        <v>51</v>
      </c>
      <c r="J13" s="190" t="s">
        <v>243</v>
      </c>
      <c r="K13" s="80" t="s">
        <v>48</v>
      </c>
      <c r="L13" s="80">
        <v>120</v>
      </c>
      <c r="M13" s="80">
        <v>1</v>
      </c>
      <c r="N13" s="7">
        <f t="shared" si="0"/>
        <v>2</v>
      </c>
      <c r="O13" s="80">
        <v>1</v>
      </c>
      <c r="P13" s="7">
        <f t="shared" si="1"/>
        <v>2</v>
      </c>
      <c r="Q13" s="7" t="str">
        <f t="array" ref="Q13">IF(P13="","",_xlfn.IFS(K13="日次",P13*240,K13="週次",P13*48,K13="月次",P13*12,K13="四半期",P13*4,K13="年次",P13*1,TRUE(),""))</f>
        <v/>
      </c>
      <c r="R13" s="8">
        <v>4</v>
      </c>
      <c r="S13" s="8">
        <v>4</v>
      </c>
      <c r="T13" s="8">
        <v>3</v>
      </c>
      <c r="U13" s="9">
        <f t="shared" si="2"/>
        <v>11</v>
      </c>
      <c r="V13" s="9" t="str">
        <f t="shared" si="3"/>
        <v>B 優先</v>
      </c>
      <c r="W13" s="80" t="s">
        <v>276</v>
      </c>
      <c r="X13" s="80" t="s">
        <v>277</v>
      </c>
      <c r="Y13" s="80" t="s">
        <v>278</v>
      </c>
      <c r="Z13" s="190" t="s">
        <v>237</v>
      </c>
      <c r="AA13" s="80"/>
    </row>
    <row r="14" spans="1:27" ht="18" customHeight="1">
      <c r="A14" s="6">
        <v>10</v>
      </c>
      <c r="B14" s="80" t="s">
        <v>223</v>
      </c>
      <c r="C14" s="80" t="s">
        <v>268</v>
      </c>
      <c r="D14" s="80" t="s">
        <v>279</v>
      </c>
      <c r="E14" s="80" t="s">
        <v>280</v>
      </c>
      <c r="F14" s="80" t="s">
        <v>281</v>
      </c>
      <c r="G14" s="80" t="s">
        <v>282</v>
      </c>
      <c r="H14" s="80" t="s">
        <v>47</v>
      </c>
      <c r="I14" s="80" t="s">
        <v>51</v>
      </c>
      <c r="J14" s="190" t="s">
        <v>93</v>
      </c>
      <c r="K14" s="80" t="s">
        <v>65</v>
      </c>
      <c r="L14" s="80">
        <v>15</v>
      </c>
      <c r="M14" s="80">
        <v>20</v>
      </c>
      <c r="N14" s="10">
        <f t="shared" si="0"/>
        <v>5</v>
      </c>
      <c r="O14" s="80">
        <v>3</v>
      </c>
      <c r="P14" s="10">
        <f t="shared" si="1"/>
        <v>15</v>
      </c>
      <c r="Q14" s="10">
        <f t="array" ref="Q14">IF(P14="","",_xlfn.IFS(K14="日次",P14*240,K14="週次",P14*48,K14="月次",P14*12,K14="四半期",P14*4,K14="年次",P14*1,TRUE(),""))</f>
        <v>3600</v>
      </c>
      <c r="R14" s="8">
        <v>1</v>
      </c>
      <c r="S14" s="8">
        <v>3</v>
      </c>
      <c r="T14" s="8">
        <v>2</v>
      </c>
      <c r="U14" s="11">
        <f t="shared" si="2"/>
        <v>6</v>
      </c>
      <c r="V14" s="11" t="str">
        <f t="shared" si="3"/>
        <v>C 通常</v>
      </c>
      <c r="W14" s="80" t="s">
        <v>283</v>
      </c>
      <c r="X14" s="80" t="s">
        <v>284</v>
      </c>
      <c r="Y14" s="80" t="s">
        <v>285</v>
      </c>
      <c r="Z14" s="190" t="s">
        <v>94</v>
      </c>
      <c r="AA14" s="80"/>
    </row>
    <row r="15" spans="1:27" ht="18" customHeight="1">
      <c r="A15" s="6">
        <v>11</v>
      </c>
      <c r="B15" s="80"/>
      <c r="C15" s="80"/>
      <c r="D15" s="80"/>
      <c r="E15" s="80"/>
      <c r="F15" s="80"/>
      <c r="G15" s="80"/>
      <c r="H15" s="80"/>
      <c r="I15" s="80"/>
      <c r="J15" s="190"/>
      <c r="K15" s="80"/>
      <c r="L15" s="80"/>
      <c r="M15" s="80"/>
      <c r="N15" s="7" t="str">
        <f t="shared" si="0"/>
        <v/>
      </c>
      <c r="O15" s="80"/>
      <c r="P15" s="7" t="str">
        <f t="shared" si="1"/>
        <v/>
      </c>
      <c r="Q15" s="7" t="str">
        <f t="array" ref="Q15">IF(P15="","",_xlfn.IFS(K15="日次",P15*240,K15="週次",P15*48,K15="月次",P15*12,K15="四半期",P15*4,K15="年次",P15*1,TRUE(),""))</f>
        <v/>
      </c>
      <c r="R15" s="8"/>
      <c r="S15" s="8"/>
      <c r="T15" s="8"/>
      <c r="U15" s="9" t="str">
        <f t="shared" si="2"/>
        <v/>
      </c>
      <c r="V15" s="9" t="str">
        <f t="shared" si="3"/>
        <v/>
      </c>
      <c r="W15" s="80"/>
      <c r="X15" s="80"/>
      <c r="Y15" s="80"/>
      <c r="Z15" s="190"/>
      <c r="AA15" s="80"/>
    </row>
    <row r="16" spans="1:27" ht="18" customHeight="1">
      <c r="A16" s="6">
        <v>12</v>
      </c>
      <c r="B16" s="80"/>
      <c r="C16" s="80"/>
      <c r="D16" s="80"/>
      <c r="E16" s="80"/>
      <c r="F16" s="80"/>
      <c r="G16" s="80"/>
      <c r="H16" s="80"/>
      <c r="I16" s="80"/>
      <c r="J16" s="190"/>
      <c r="K16" s="80"/>
      <c r="L16" s="80"/>
      <c r="M16" s="80"/>
      <c r="N16" s="10" t="str">
        <f t="shared" si="0"/>
        <v/>
      </c>
      <c r="O16" s="80"/>
      <c r="P16" s="10" t="str">
        <f t="shared" si="1"/>
        <v/>
      </c>
      <c r="Q16" s="10" t="str">
        <f t="array" ref="Q16">IF(P16="","",_xlfn.IFS(K16="日次",P16*240,K16="週次",P16*48,K16="月次",P16*12,K16="四半期",P16*4,K16="年次",P16*1,TRUE(),""))</f>
        <v/>
      </c>
      <c r="R16" s="8"/>
      <c r="S16" s="8"/>
      <c r="T16" s="8"/>
      <c r="U16" s="11" t="str">
        <f t="shared" si="2"/>
        <v/>
      </c>
      <c r="V16" s="11" t="str">
        <f t="shared" si="3"/>
        <v/>
      </c>
      <c r="W16" s="80"/>
      <c r="X16" s="80"/>
      <c r="Y16" s="80"/>
      <c r="Z16" s="190"/>
      <c r="AA16" s="80"/>
    </row>
    <row r="17" spans="1:27" ht="18" customHeight="1">
      <c r="A17" s="6">
        <v>13</v>
      </c>
      <c r="B17" s="80"/>
      <c r="C17" s="80"/>
      <c r="D17" s="80"/>
      <c r="E17" s="80"/>
      <c r="F17" s="80"/>
      <c r="G17" s="80"/>
      <c r="H17" s="80"/>
      <c r="I17" s="80"/>
      <c r="J17" s="190"/>
      <c r="K17" s="80"/>
      <c r="L17" s="80"/>
      <c r="M17" s="80"/>
      <c r="N17" s="7" t="str">
        <f t="shared" si="0"/>
        <v/>
      </c>
      <c r="O17" s="80"/>
      <c r="P17" s="7" t="str">
        <f t="shared" si="1"/>
        <v/>
      </c>
      <c r="Q17" s="7" t="str">
        <f t="array" ref="Q17">IF(P17="","",_xlfn.IFS(K17="日次",P17*240,K17="週次",P17*48,K17="月次",P17*12,K17="四半期",P17*4,K17="年次",P17*1,TRUE(),""))</f>
        <v/>
      </c>
      <c r="R17" s="8"/>
      <c r="S17" s="8"/>
      <c r="T17" s="8"/>
      <c r="U17" s="9" t="str">
        <f t="shared" si="2"/>
        <v/>
      </c>
      <c r="V17" s="9" t="str">
        <f t="shared" si="3"/>
        <v/>
      </c>
      <c r="W17" s="80"/>
      <c r="X17" s="80"/>
      <c r="Y17" s="80"/>
      <c r="Z17" s="190"/>
      <c r="AA17" s="80"/>
    </row>
    <row r="18" spans="1:27" ht="18" customHeight="1">
      <c r="A18" s="6">
        <v>14</v>
      </c>
      <c r="B18" s="80"/>
      <c r="C18" s="80"/>
      <c r="D18" s="80"/>
      <c r="E18" s="80"/>
      <c r="F18" s="80"/>
      <c r="G18" s="80"/>
      <c r="H18" s="80"/>
      <c r="I18" s="80"/>
      <c r="J18" s="190"/>
      <c r="K18" s="80"/>
      <c r="L18" s="80"/>
      <c r="M18" s="80"/>
      <c r="N18" s="10" t="str">
        <f t="shared" si="0"/>
        <v/>
      </c>
      <c r="O18" s="80"/>
      <c r="P18" s="10" t="str">
        <f t="shared" si="1"/>
        <v/>
      </c>
      <c r="Q18" s="10" t="str">
        <f t="array" ref="Q18">IF(P18="","",_xlfn.IFS(K18="日次",P18*240,K18="週次",P18*48,K18="月次",P18*12,K18="四半期",P18*4,K18="年次",P18*1,TRUE(),""))</f>
        <v/>
      </c>
      <c r="R18" s="8"/>
      <c r="S18" s="8"/>
      <c r="T18" s="8"/>
      <c r="U18" s="11" t="str">
        <f t="shared" si="2"/>
        <v/>
      </c>
      <c r="V18" s="11" t="str">
        <f t="shared" si="3"/>
        <v/>
      </c>
      <c r="W18" s="80"/>
      <c r="X18" s="80"/>
      <c r="Y18" s="80"/>
      <c r="Z18" s="190"/>
      <c r="AA18" s="80"/>
    </row>
    <row r="19" spans="1:27" ht="18" customHeight="1">
      <c r="A19" s="6">
        <v>15</v>
      </c>
      <c r="B19" s="80"/>
      <c r="C19" s="80"/>
      <c r="D19" s="80"/>
      <c r="E19" s="80"/>
      <c r="F19" s="80"/>
      <c r="G19" s="80"/>
      <c r="H19" s="80"/>
      <c r="I19" s="80"/>
      <c r="J19" s="190"/>
      <c r="K19" s="80"/>
      <c r="L19" s="80"/>
      <c r="M19" s="80"/>
      <c r="N19" s="7" t="str">
        <f t="shared" si="0"/>
        <v/>
      </c>
      <c r="O19" s="80"/>
      <c r="P19" s="7" t="str">
        <f t="shared" si="1"/>
        <v/>
      </c>
      <c r="Q19" s="7" t="str">
        <f t="array" ref="Q19">IF(P19="","",_xlfn.IFS(K19="日次",P19*240,K19="週次",P19*48,K19="月次",P19*12,K19="四半期",P19*4,K19="年次",P19*1,TRUE(),""))</f>
        <v/>
      </c>
      <c r="R19" s="8"/>
      <c r="S19" s="8"/>
      <c r="T19" s="8"/>
      <c r="U19" s="9" t="str">
        <f t="shared" si="2"/>
        <v/>
      </c>
      <c r="V19" s="9" t="str">
        <f t="shared" si="3"/>
        <v/>
      </c>
      <c r="W19" s="80"/>
      <c r="X19" s="80"/>
      <c r="Y19" s="80"/>
      <c r="Z19" s="190"/>
      <c r="AA19" s="80"/>
    </row>
    <row r="20" spans="1:27" ht="18" customHeight="1">
      <c r="A20" s="6">
        <v>16</v>
      </c>
      <c r="B20" s="80"/>
      <c r="C20" s="80"/>
      <c r="D20" s="80"/>
      <c r="E20" s="80"/>
      <c r="F20" s="80"/>
      <c r="G20" s="80"/>
      <c r="H20" s="80"/>
      <c r="I20" s="80"/>
      <c r="J20" s="190"/>
      <c r="K20" s="80"/>
      <c r="L20" s="80"/>
      <c r="M20" s="80"/>
      <c r="N20" s="10" t="str">
        <f t="shared" si="0"/>
        <v/>
      </c>
      <c r="O20" s="80"/>
      <c r="P20" s="10" t="str">
        <f t="shared" si="1"/>
        <v/>
      </c>
      <c r="Q20" s="10" t="str">
        <f t="array" ref="Q20">IF(P20="","",_xlfn.IFS(K20="日次",P20*240,K20="週次",P20*48,K20="月次",P20*12,K20="四半期",P20*4,K20="年次",P20*1,TRUE(),""))</f>
        <v/>
      </c>
      <c r="R20" s="8"/>
      <c r="S20" s="8"/>
      <c r="T20" s="8"/>
      <c r="U20" s="11" t="str">
        <f t="shared" si="2"/>
        <v/>
      </c>
      <c r="V20" s="11" t="str">
        <f t="shared" si="3"/>
        <v/>
      </c>
      <c r="W20" s="80"/>
      <c r="X20" s="80"/>
      <c r="Y20" s="80"/>
      <c r="Z20" s="190"/>
      <c r="AA20" s="80"/>
    </row>
    <row r="21" spans="1:27" ht="18" customHeight="1">
      <c r="A21" s="6">
        <v>17</v>
      </c>
      <c r="B21" s="80"/>
      <c r="C21" s="80"/>
      <c r="D21" s="80"/>
      <c r="E21" s="80"/>
      <c r="F21" s="80"/>
      <c r="G21" s="80"/>
      <c r="H21" s="80"/>
      <c r="I21" s="80"/>
      <c r="J21" s="190"/>
      <c r="K21" s="80"/>
      <c r="L21" s="80"/>
      <c r="M21" s="80"/>
      <c r="N21" s="7" t="str">
        <f t="shared" si="0"/>
        <v/>
      </c>
      <c r="O21" s="80"/>
      <c r="P21" s="7" t="str">
        <f t="shared" si="1"/>
        <v/>
      </c>
      <c r="Q21" s="7" t="str">
        <f t="array" ref="Q21">IF(P21="","",_xlfn.IFS(K21="日次",P21*240,K21="週次",P21*48,K21="月次",P21*12,K21="四半期",P21*4,K21="年次",P21*1,TRUE(),""))</f>
        <v/>
      </c>
      <c r="R21" s="8"/>
      <c r="S21" s="8"/>
      <c r="T21" s="8"/>
      <c r="U21" s="9" t="str">
        <f t="shared" si="2"/>
        <v/>
      </c>
      <c r="V21" s="9" t="str">
        <f t="shared" si="3"/>
        <v/>
      </c>
      <c r="W21" s="80"/>
      <c r="X21" s="80"/>
      <c r="Y21" s="80"/>
      <c r="Z21" s="190"/>
      <c r="AA21" s="80"/>
    </row>
    <row r="22" spans="1:27" ht="18" customHeight="1">
      <c r="A22" s="6">
        <v>18</v>
      </c>
      <c r="B22" s="80"/>
      <c r="C22" s="80"/>
      <c r="D22" s="80"/>
      <c r="E22" s="80"/>
      <c r="F22" s="80"/>
      <c r="G22" s="80"/>
      <c r="H22" s="80"/>
      <c r="I22" s="80"/>
      <c r="J22" s="190"/>
      <c r="K22" s="80"/>
      <c r="L22" s="80"/>
      <c r="M22" s="80"/>
      <c r="N22" s="10" t="str">
        <f t="shared" si="0"/>
        <v/>
      </c>
      <c r="O22" s="80"/>
      <c r="P22" s="10" t="str">
        <f t="shared" si="1"/>
        <v/>
      </c>
      <c r="Q22" s="10" t="str">
        <f t="array" ref="Q22">IF(P22="","",_xlfn.IFS(K22="日次",P22*240,K22="週次",P22*48,K22="月次",P22*12,K22="四半期",P22*4,K22="年次",P22*1,TRUE(),""))</f>
        <v/>
      </c>
      <c r="R22" s="8"/>
      <c r="S22" s="8"/>
      <c r="T22" s="8"/>
      <c r="U22" s="11" t="str">
        <f t="shared" si="2"/>
        <v/>
      </c>
      <c r="V22" s="11" t="str">
        <f t="shared" si="3"/>
        <v/>
      </c>
      <c r="W22" s="80"/>
      <c r="X22" s="80"/>
      <c r="Y22" s="80"/>
      <c r="Z22" s="190"/>
      <c r="AA22" s="80"/>
    </row>
    <row r="23" spans="1:27" ht="18" customHeight="1">
      <c r="A23" s="6">
        <v>19</v>
      </c>
      <c r="B23" s="80"/>
      <c r="C23" s="80"/>
      <c r="D23" s="80"/>
      <c r="E23" s="80"/>
      <c r="F23" s="80"/>
      <c r="G23" s="80"/>
      <c r="H23" s="80"/>
      <c r="I23" s="80"/>
      <c r="J23" s="190"/>
      <c r="K23" s="80"/>
      <c r="L23" s="80"/>
      <c r="M23" s="80"/>
      <c r="N23" s="7" t="str">
        <f t="shared" si="0"/>
        <v/>
      </c>
      <c r="O23" s="80"/>
      <c r="P23" s="7" t="str">
        <f t="shared" si="1"/>
        <v/>
      </c>
      <c r="Q23" s="7" t="str">
        <f t="array" ref="Q23">IF(P23="","",_xlfn.IFS(K23="日次",P23*240,K23="週次",P23*48,K23="月次",P23*12,K23="四半期",P23*4,K23="年次",P23*1,TRUE(),""))</f>
        <v/>
      </c>
      <c r="R23" s="8"/>
      <c r="S23" s="8"/>
      <c r="T23" s="8"/>
      <c r="U23" s="9" t="str">
        <f t="shared" si="2"/>
        <v/>
      </c>
      <c r="V23" s="9" t="str">
        <f t="shared" si="3"/>
        <v/>
      </c>
      <c r="W23" s="80"/>
      <c r="X23" s="80"/>
      <c r="Y23" s="80"/>
      <c r="Z23" s="190"/>
      <c r="AA23" s="80"/>
    </row>
    <row r="24" spans="1:27" ht="18" customHeight="1">
      <c r="A24" s="6">
        <v>20</v>
      </c>
      <c r="B24" s="80"/>
      <c r="C24" s="80"/>
      <c r="D24" s="80"/>
      <c r="E24" s="80"/>
      <c r="F24" s="80"/>
      <c r="G24" s="80"/>
      <c r="H24" s="80"/>
      <c r="I24" s="80"/>
      <c r="J24" s="190"/>
      <c r="K24" s="80"/>
      <c r="L24" s="80"/>
      <c r="M24" s="80"/>
      <c r="N24" s="10" t="str">
        <f t="shared" si="0"/>
        <v/>
      </c>
      <c r="O24" s="80"/>
      <c r="P24" s="10" t="str">
        <f t="shared" si="1"/>
        <v/>
      </c>
      <c r="Q24" s="10" t="str">
        <f t="array" ref="Q24">IF(P24="","",_xlfn.IFS(K24="日次",P24*240,K24="週次",P24*48,K24="月次",P24*12,K24="四半期",P24*4,K24="年次",P24*1,TRUE(),""))</f>
        <v/>
      </c>
      <c r="R24" s="8"/>
      <c r="S24" s="8"/>
      <c r="T24" s="8"/>
      <c r="U24" s="11" t="str">
        <f t="shared" si="2"/>
        <v/>
      </c>
      <c r="V24" s="11" t="str">
        <f t="shared" si="3"/>
        <v/>
      </c>
      <c r="W24" s="80"/>
      <c r="X24" s="80"/>
      <c r="Y24" s="80"/>
      <c r="Z24" s="190"/>
      <c r="AA24" s="80"/>
    </row>
    <row r="25" spans="1:27" ht="18" customHeight="1">
      <c r="A25" s="6">
        <v>21</v>
      </c>
      <c r="B25" s="80"/>
      <c r="C25" s="80"/>
      <c r="D25" s="80"/>
      <c r="E25" s="80"/>
      <c r="F25" s="80"/>
      <c r="G25" s="80"/>
      <c r="H25" s="80"/>
      <c r="I25" s="80"/>
      <c r="J25" s="190"/>
      <c r="K25" s="80"/>
      <c r="L25" s="80"/>
      <c r="M25" s="80"/>
      <c r="N25" s="7" t="str">
        <f t="shared" si="0"/>
        <v/>
      </c>
      <c r="O25" s="80"/>
      <c r="P25" s="7" t="str">
        <f t="shared" si="1"/>
        <v/>
      </c>
      <c r="Q25" s="7" t="str">
        <f t="array" ref="Q25">IF(P25="","",_xlfn.IFS(K25="日次",P25*240,K25="週次",P25*48,K25="月次",P25*12,K25="四半期",P25*4,K25="年次",P25*1,TRUE(),""))</f>
        <v/>
      </c>
      <c r="R25" s="8"/>
      <c r="S25" s="8"/>
      <c r="T25" s="8"/>
      <c r="U25" s="9" t="str">
        <f t="shared" si="2"/>
        <v/>
      </c>
      <c r="V25" s="9" t="str">
        <f t="shared" si="3"/>
        <v/>
      </c>
      <c r="W25" s="80"/>
      <c r="X25" s="80"/>
      <c r="Y25" s="80"/>
      <c r="Z25" s="190"/>
      <c r="AA25" s="80"/>
    </row>
    <row r="26" spans="1:27" ht="18" customHeight="1">
      <c r="A26" s="6">
        <v>22</v>
      </c>
      <c r="B26" s="80"/>
      <c r="C26" s="80"/>
      <c r="D26" s="80"/>
      <c r="E26" s="80"/>
      <c r="F26" s="80"/>
      <c r="G26" s="80"/>
      <c r="H26" s="80"/>
      <c r="I26" s="80"/>
      <c r="J26" s="190"/>
      <c r="K26" s="80"/>
      <c r="L26" s="80"/>
      <c r="M26" s="80"/>
      <c r="N26" s="10" t="str">
        <f t="shared" si="0"/>
        <v/>
      </c>
      <c r="O26" s="80"/>
      <c r="P26" s="10" t="str">
        <f t="shared" si="1"/>
        <v/>
      </c>
      <c r="Q26" s="10" t="str">
        <f t="array" ref="Q26">IF(P26="","",_xlfn.IFS(K26="日次",P26*240,K26="週次",P26*48,K26="月次",P26*12,K26="四半期",P26*4,K26="年次",P26*1,TRUE(),""))</f>
        <v/>
      </c>
      <c r="R26" s="8"/>
      <c r="S26" s="8"/>
      <c r="T26" s="8"/>
      <c r="U26" s="11" t="str">
        <f t="shared" si="2"/>
        <v/>
      </c>
      <c r="V26" s="11" t="str">
        <f t="shared" si="3"/>
        <v/>
      </c>
      <c r="W26" s="80"/>
      <c r="X26" s="80"/>
      <c r="Y26" s="80"/>
      <c r="Z26" s="190"/>
      <c r="AA26" s="80"/>
    </row>
    <row r="27" spans="1:27" ht="18" customHeight="1">
      <c r="A27" s="6">
        <v>23</v>
      </c>
      <c r="B27" s="80"/>
      <c r="C27" s="80"/>
      <c r="D27" s="80"/>
      <c r="E27" s="80"/>
      <c r="F27" s="80"/>
      <c r="G27" s="80"/>
      <c r="H27" s="80"/>
      <c r="I27" s="80"/>
      <c r="J27" s="190"/>
      <c r="K27" s="80"/>
      <c r="L27" s="80"/>
      <c r="M27" s="80"/>
      <c r="N27" s="7" t="str">
        <f t="shared" si="0"/>
        <v/>
      </c>
      <c r="O27" s="80"/>
      <c r="P27" s="7" t="str">
        <f t="shared" si="1"/>
        <v/>
      </c>
      <c r="Q27" s="7" t="str">
        <f t="array" ref="Q27">IF(P27="","",_xlfn.IFS(K27="日次",P27*240,K27="週次",P27*48,K27="月次",P27*12,K27="四半期",P27*4,K27="年次",P27*1,TRUE(),""))</f>
        <v/>
      </c>
      <c r="R27" s="8"/>
      <c r="S27" s="8"/>
      <c r="T27" s="8"/>
      <c r="U27" s="9" t="str">
        <f t="shared" si="2"/>
        <v/>
      </c>
      <c r="V27" s="9" t="str">
        <f t="shared" si="3"/>
        <v/>
      </c>
      <c r="W27" s="80"/>
      <c r="X27" s="80"/>
      <c r="Y27" s="80"/>
      <c r="Z27" s="190"/>
      <c r="AA27" s="80"/>
    </row>
    <row r="28" spans="1:27" ht="18" customHeight="1">
      <c r="A28" s="6">
        <v>24</v>
      </c>
      <c r="B28" s="80"/>
      <c r="C28" s="80"/>
      <c r="D28" s="80"/>
      <c r="E28" s="80"/>
      <c r="F28" s="80"/>
      <c r="G28" s="80"/>
      <c r="H28" s="80"/>
      <c r="I28" s="80"/>
      <c r="J28" s="190"/>
      <c r="K28" s="80"/>
      <c r="L28" s="80"/>
      <c r="M28" s="80"/>
      <c r="N28" s="10" t="str">
        <f t="shared" si="0"/>
        <v/>
      </c>
      <c r="O28" s="80"/>
      <c r="P28" s="10" t="str">
        <f t="shared" si="1"/>
        <v/>
      </c>
      <c r="Q28" s="10" t="str">
        <f t="array" ref="Q28">IF(P28="","",_xlfn.IFS(K28="日次",P28*240,K28="週次",P28*48,K28="月次",P28*12,K28="四半期",P28*4,K28="年次",P28*1,TRUE(),""))</f>
        <v/>
      </c>
      <c r="R28" s="8"/>
      <c r="S28" s="8"/>
      <c r="T28" s="8"/>
      <c r="U28" s="11" t="str">
        <f t="shared" si="2"/>
        <v/>
      </c>
      <c r="V28" s="11" t="str">
        <f t="shared" si="3"/>
        <v/>
      </c>
      <c r="W28" s="80"/>
      <c r="X28" s="80"/>
      <c r="Y28" s="80"/>
      <c r="Z28" s="190"/>
      <c r="AA28" s="80"/>
    </row>
    <row r="29" spans="1:27" ht="18" customHeight="1">
      <c r="A29" s="6">
        <v>25</v>
      </c>
      <c r="B29" s="80"/>
      <c r="C29" s="80"/>
      <c r="D29" s="80"/>
      <c r="E29" s="80"/>
      <c r="F29" s="80"/>
      <c r="G29" s="80"/>
      <c r="H29" s="80"/>
      <c r="I29" s="80"/>
      <c r="J29" s="190"/>
      <c r="K29" s="80"/>
      <c r="L29" s="80"/>
      <c r="M29" s="80"/>
      <c r="N29" s="7" t="str">
        <f t="shared" si="0"/>
        <v/>
      </c>
      <c r="O29" s="80"/>
      <c r="P29" s="7" t="str">
        <f t="shared" si="1"/>
        <v/>
      </c>
      <c r="Q29" s="7" t="str">
        <f t="array" ref="Q29">IF(P29="","",_xlfn.IFS(K29="日次",P29*240,K29="週次",P29*48,K29="月次",P29*12,K29="四半期",P29*4,K29="年次",P29*1,TRUE(),""))</f>
        <v/>
      </c>
      <c r="R29" s="8"/>
      <c r="S29" s="8"/>
      <c r="T29" s="8"/>
      <c r="U29" s="9" t="str">
        <f t="shared" si="2"/>
        <v/>
      </c>
      <c r="V29" s="9" t="str">
        <f t="shared" si="3"/>
        <v/>
      </c>
      <c r="W29" s="80"/>
      <c r="X29" s="80"/>
      <c r="Y29" s="80"/>
      <c r="Z29" s="190"/>
      <c r="AA29" s="80"/>
    </row>
    <row r="30" spans="1:27" ht="18" customHeight="1">
      <c r="A30" s="6">
        <v>26</v>
      </c>
      <c r="B30" s="80"/>
      <c r="C30" s="80"/>
      <c r="D30" s="80"/>
      <c r="E30" s="80"/>
      <c r="F30" s="80"/>
      <c r="G30" s="80"/>
      <c r="H30" s="80"/>
      <c r="I30" s="80"/>
      <c r="J30" s="190"/>
      <c r="K30" s="80"/>
      <c r="L30" s="80"/>
      <c r="M30" s="80"/>
      <c r="N30" s="10" t="str">
        <f t="shared" si="0"/>
        <v/>
      </c>
      <c r="O30" s="80"/>
      <c r="P30" s="10" t="str">
        <f t="shared" si="1"/>
        <v/>
      </c>
      <c r="Q30" s="10" t="str">
        <f t="array" ref="Q30">IF(P30="","",_xlfn.IFS(K30="日次",P30*240,K30="週次",P30*48,K30="月次",P30*12,K30="四半期",P30*4,K30="年次",P30*1,TRUE(),""))</f>
        <v/>
      </c>
      <c r="R30" s="8"/>
      <c r="S30" s="8"/>
      <c r="T30" s="8"/>
      <c r="U30" s="11" t="str">
        <f t="shared" si="2"/>
        <v/>
      </c>
      <c r="V30" s="11" t="str">
        <f t="shared" si="3"/>
        <v/>
      </c>
      <c r="W30" s="80"/>
      <c r="X30" s="80"/>
      <c r="Y30" s="80"/>
      <c r="Z30" s="190"/>
      <c r="AA30" s="80"/>
    </row>
    <row r="31" spans="1:27" ht="18" customHeight="1">
      <c r="A31" s="6">
        <v>27</v>
      </c>
      <c r="B31" s="80"/>
      <c r="C31" s="80"/>
      <c r="D31" s="80"/>
      <c r="E31" s="80"/>
      <c r="F31" s="80"/>
      <c r="G31" s="80"/>
      <c r="H31" s="80"/>
      <c r="I31" s="80"/>
      <c r="J31" s="190"/>
      <c r="K31" s="80"/>
      <c r="L31" s="80"/>
      <c r="M31" s="80"/>
      <c r="N31" s="7" t="str">
        <f t="shared" si="0"/>
        <v/>
      </c>
      <c r="O31" s="80"/>
      <c r="P31" s="7" t="str">
        <f t="shared" si="1"/>
        <v/>
      </c>
      <c r="Q31" s="7" t="str">
        <f t="array" ref="Q31">IF(P31="","",_xlfn.IFS(K31="日次",P31*240,K31="週次",P31*48,K31="月次",P31*12,K31="四半期",P31*4,K31="年次",P31*1,TRUE(),""))</f>
        <v/>
      </c>
      <c r="R31" s="8"/>
      <c r="S31" s="8"/>
      <c r="T31" s="8"/>
      <c r="U31" s="9" t="str">
        <f t="shared" si="2"/>
        <v/>
      </c>
      <c r="V31" s="9" t="str">
        <f t="shared" si="3"/>
        <v/>
      </c>
      <c r="W31" s="80"/>
      <c r="X31" s="80"/>
      <c r="Y31" s="80"/>
      <c r="Z31" s="190"/>
      <c r="AA31" s="80"/>
    </row>
    <row r="32" spans="1:27" ht="18" customHeight="1">
      <c r="A32" s="6">
        <v>28</v>
      </c>
      <c r="B32" s="80"/>
      <c r="C32" s="80"/>
      <c r="D32" s="80"/>
      <c r="E32" s="80"/>
      <c r="F32" s="80"/>
      <c r="G32" s="80"/>
      <c r="H32" s="80"/>
      <c r="I32" s="80"/>
      <c r="J32" s="190"/>
      <c r="K32" s="80"/>
      <c r="L32" s="80"/>
      <c r="M32" s="80"/>
      <c r="N32" s="10" t="str">
        <f t="shared" si="0"/>
        <v/>
      </c>
      <c r="O32" s="80"/>
      <c r="P32" s="10" t="str">
        <f t="shared" si="1"/>
        <v/>
      </c>
      <c r="Q32" s="10" t="str">
        <f t="array" ref="Q32">IF(P32="","",_xlfn.IFS(K32="日次",P32*240,K32="週次",P32*48,K32="月次",P32*12,K32="四半期",P32*4,K32="年次",P32*1,TRUE(),""))</f>
        <v/>
      </c>
      <c r="R32" s="8"/>
      <c r="S32" s="8"/>
      <c r="T32" s="8"/>
      <c r="U32" s="11" t="str">
        <f t="shared" si="2"/>
        <v/>
      </c>
      <c r="V32" s="11" t="str">
        <f t="shared" si="3"/>
        <v/>
      </c>
      <c r="W32" s="80"/>
      <c r="X32" s="80"/>
      <c r="Y32" s="80"/>
      <c r="Z32" s="190"/>
      <c r="AA32" s="80"/>
    </row>
    <row r="33" spans="1:27" ht="18" customHeight="1">
      <c r="A33" s="6">
        <v>29</v>
      </c>
      <c r="B33" s="80"/>
      <c r="C33" s="80"/>
      <c r="D33" s="80"/>
      <c r="E33" s="80"/>
      <c r="F33" s="80"/>
      <c r="G33" s="80"/>
      <c r="H33" s="80"/>
      <c r="I33" s="80"/>
      <c r="J33" s="190"/>
      <c r="K33" s="80"/>
      <c r="L33" s="80"/>
      <c r="M33" s="80"/>
      <c r="N33" s="7" t="str">
        <f t="shared" si="0"/>
        <v/>
      </c>
      <c r="O33" s="80"/>
      <c r="P33" s="7" t="str">
        <f t="shared" si="1"/>
        <v/>
      </c>
      <c r="Q33" s="7" t="str">
        <f t="array" ref="Q33">IF(P33="","",_xlfn.IFS(K33="日次",P33*240,K33="週次",P33*48,K33="月次",P33*12,K33="四半期",P33*4,K33="年次",P33*1,TRUE(),""))</f>
        <v/>
      </c>
      <c r="R33" s="8"/>
      <c r="S33" s="8"/>
      <c r="T33" s="8"/>
      <c r="U33" s="9" t="str">
        <f t="shared" si="2"/>
        <v/>
      </c>
      <c r="V33" s="9" t="str">
        <f t="shared" si="3"/>
        <v/>
      </c>
      <c r="W33" s="80"/>
      <c r="X33" s="80"/>
      <c r="Y33" s="80"/>
      <c r="Z33" s="190"/>
      <c r="AA33" s="80"/>
    </row>
    <row r="34" spans="1:27" ht="18" customHeight="1">
      <c r="A34" s="6">
        <v>30</v>
      </c>
      <c r="B34" s="80"/>
      <c r="C34" s="80"/>
      <c r="D34" s="80"/>
      <c r="E34" s="80"/>
      <c r="F34" s="80"/>
      <c r="G34" s="80"/>
      <c r="H34" s="80"/>
      <c r="I34" s="80"/>
      <c r="J34" s="190"/>
      <c r="K34" s="80"/>
      <c r="L34" s="80"/>
      <c r="M34" s="80"/>
      <c r="N34" s="10" t="str">
        <f t="shared" si="0"/>
        <v/>
      </c>
      <c r="O34" s="80"/>
      <c r="P34" s="10" t="str">
        <f t="shared" si="1"/>
        <v/>
      </c>
      <c r="Q34" s="10" t="str">
        <f t="array" ref="Q34">IF(P34="","",_xlfn.IFS(K34="日次",P34*240,K34="週次",P34*48,K34="月次",P34*12,K34="四半期",P34*4,K34="年次",P34*1,TRUE(),""))</f>
        <v/>
      </c>
      <c r="R34" s="8"/>
      <c r="S34" s="8"/>
      <c r="T34" s="8"/>
      <c r="U34" s="11" t="str">
        <f t="shared" si="2"/>
        <v/>
      </c>
      <c r="V34" s="11" t="str">
        <f t="shared" si="3"/>
        <v/>
      </c>
      <c r="W34" s="80"/>
      <c r="X34" s="80"/>
      <c r="Y34" s="80"/>
      <c r="Z34" s="190"/>
      <c r="AA34" s="80"/>
    </row>
    <row r="35" spans="1:27" ht="18" customHeight="1">
      <c r="A35" s="6">
        <v>31</v>
      </c>
      <c r="B35" s="80"/>
      <c r="C35" s="80"/>
      <c r="D35" s="80"/>
      <c r="E35" s="80"/>
      <c r="F35" s="80"/>
      <c r="G35" s="80"/>
      <c r="H35" s="80"/>
      <c r="I35" s="80"/>
      <c r="J35" s="190"/>
      <c r="K35" s="80"/>
      <c r="L35" s="80"/>
      <c r="M35" s="80"/>
      <c r="N35" s="7" t="str">
        <f t="shared" si="0"/>
        <v/>
      </c>
      <c r="O35" s="80"/>
      <c r="P35" s="7" t="str">
        <f t="shared" si="1"/>
        <v/>
      </c>
      <c r="Q35" s="7" t="str">
        <f t="array" ref="Q35">IF(P35="","",_xlfn.IFS(K35="日次",P35*240,K35="週次",P35*48,K35="月次",P35*12,K35="四半期",P35*4,K35="年次",P35*1,TRUE(),""))</f>
        <v/>
      </c>
      <c r="R35" s="8"/>
      <c r="S35" s="8"/>
      <c r="T35" s="8"/>
      <c r="U35" s="9" t="str">
        <f t="shared" si="2"/>
        <v/>
      </c>
      <c r="V35" s="9" t="str">
        <f t="shared" si="3"/>
        <v/>
      </c>
      <c r="W35" s="80"/>
      <c r="X35" s="80"/>
      <c r="Y35" s="80"/>
      <c r="Z35" s="190"/>
      <c r="AA35" s="80"/>
    </row>
    <row r="36" spans="1:27" ht="18" customHeight="1">
      <c r="A36" s="6">
        <v>32</v>
      </c>
      <c r="B36" s="80"/>
      <c r="C36" s="80"/>
      <c r="D36" s="80"/>
      <c r="E36" s="80"/>
      <c r="F36" s="80"/>
      <c r="G36" s="80"/>
      <c r="H36" s="80"/>
      <c r="I36" s="80"/>
      <c r="J36" s="190"/>
      <c r="K36" s="80"/>
      <c r="L36" s="80"/>
      <c r="M36" s="80"/>
      <c r="N36" s="10" t="str">
        <f t="shared" si="0"/>
        <v/>
      </c>
      <c r="O36" s="80"/>
      <c r="P36" s="10" t="str">
        <f t="shared" si="1"/>
        <v/>
      </c>
      <c r="Q36" s="10" t="str">
        <f t="array" ref="Q36">IF(P36="","",_xlfn.IFS(K36="日次",P36*240,K36="週次",P36*48,K36="月次",P36*12,K36="四半期",P36*4,K36="年次",P36*1,TRUE(),""))</f>
        <v/>
      </c>
      <c r="R36" s="8"/>
      <c r="S36" s="8"/>
      <c r="T36" s="8"/>
      <c r="U36" s="11" t="str">
        <f t="shared" si="2"/>
        <v/>
      </c>
      <c r="V36" s="11" t="str">
        <f t="shared" si="3"/>
        <v/>
      </c>
      <c r="W36" s="80"/>
      <c r="X36" s="80"/>
      <c r="Y36" s="80"/>
      <c r="Z36" s="190"/>
      <c r="AA36" s="80"/>
    </row>
    <row r="37" spans="1:27" ht="18" customHeight="1">
      <c r="A37" s="6">
        <v>33</v>
      </c>
      <c r="B37" s="80"/>
      <c r="C37" s="80"/>
      <c r="D37" s="80"/>
      <c r="E37" s="80"/>
      <c r="F37" s="80"/>
      <c r="G37" s="80"/>
      <c r="H37" s="80"/>
      <c r="I37" s="80"/>
      <c r="J37" s="190"/>
      <c r="K37" s="80"/>
      <c r="L37" s="80"/>
      <c r="M37" s="80"/>
      <c r="N37" s="7" t="str">
        <f t="shared" ref="N37:N68" si="4">IF(AND(L37&lt;&gt;"",M37&lt;&gt;""),ROUND(L37*M37/60,1),"")</f>
        <v/>
      </c>
      <c r="O37" s="80"/>
      <c r="P37" s="7" t="str">
        <f t="shared" ref="P37:P68" si="5">IF(AND(N37&lt;&gt;"",O37&lt;&gt;""),ROUND(N37*O37,1),"")</f>
        <v/>
      </c>
      <c r="Q37" s="7" t="str">
        <f t="array" ref="Q37">IF(P37="","",_xlfn.IFS(K37="日次",P37*240,K37="週次",P37*48,K37="月次",P37*12,K37="四半期",P37*4,K37="年次",P37*1,TRUE(),""))</f>
        <v/>
      </c>
      <c r="R37" s="8"/>
      <c r="S37" s="8"/>
      <c r="T37" s="8"/>
      <c r="U37" s="9" t="str">
        <f t="shared" ref="U37:U68" si="6">IF(AND(R37&lt;&gt;"",S37&lt;&gt;"",T37&lt;&gt;""),R37+S37+T37,"")</f>
        <v/>
      </c>
      <c r="V37" s="9" t="str">
        <f t="shared" ref="V37:V68" si="7">IF(U37="","",IF(U37&gt;=13,"A 最優先",IF(U37&gt;=10,"B 優先","C 通常")))</f>
        <v/>
      </c>
      <c r="W37" s="80"/>
      <c r="X37" s="80"/>
      <c r="Y37" s="80"/>
      <c r="Z37" s="190"/>
      <c r="AA37" s="80"/>
    </row>
    <row r="38" spans="1:27" ht="18" customHeight="1">
      <c r="A38" s="6">
        <v>34</v>
      </c>
      <c r="B38" s="80"/>
      <c r="C38" s="80"/>
      <c r="D38" s="80"/>
      <c r="E38" s="80"/>
      <c r="F38" s="80"/>
      <c r="G38" s="80"/>
      <c r="H38" s="80"/>
      <c r="I38" s="80"/>
      <c r="J38" s="190"/>
      <c r="K38" s="80"/>
      <c r="L38" s="80"/>
      <c r="M38" s="80"/>
      <c r="N38" s="10" t="str">
        <f t="shared" si="4"/>
        <v/>
      </c>
      <c r="O38" s="80"/>
      <c r="P38" s="10" t="str">
        <f t="shared" si="5"/>
        <v/>
      </c>
      <c r="Q38" s="10" t="str">
        <f t="array" ref="Q38">IF(P38="","",_xlfn.IFS(K38="日次",P38*240,K38="週次",P38*48,K38="月次",P38*12,K38="四半期",P38*4,K38="年次",P38*1,TRUE(),""))</f>
        <v/>
      </c>
      <c r="R38" s="8"/>
      <c r="S38" s="8"/>
      <c r="T38" s="8"/>
      <c r="U38" s="11" t="str">
        <f t="shared" si="6"/>
        <v/>
      </c>
      <c r="V38" s="11" t="str">
        <f t="shared" si="7"/>
        <v/>
      </c>
      <c r="W38" s="80"/>
      <c r="X38" s="80"/>
      <c r="Y38" s="80"/>
      <c r="Z38" s="190"/>
      <c r="AA38" s="80"/>
    </row>
    <row r="39" spans="1:27" ht="18" customHeight="1">
      <c r="A39" s="6">
        <v>35</v>
      </c>
      <c r="B39" s="80"/>
      <c r="C39" s="80"/>
      <c r="D39" s="80"/>
      <c r="E39" s="80"/>
      <c r="F39" s="80"/>
      <c r="G39" s="80"/>
      <c r="H39" s="80"/>
      <c r="I39" s="80"/>
      <c r="J39" s="190"/>
      <c r="K39" s="80"/>
      <c r="L39" s="80"/>
      <c r="M39" s="80"/>
      <c r="N39" s="7" t="str">
        <f t="shared" si="4"/>
        <v/>
      </c>
      <c r="O39" s="80"/>
      <c r="P39" s="7" t="str">
        <f t="shared" si="5"/>
        <v/>
      </c>
      <c r="Q39" s="7" t="str">
        <f t="array" ref="Q39">IF(P39="","",_xlfn.IFS(K39="日次",P39*240,K39="週次",P39*48,K39="月次",P39*12,K39="四半期",P39*4,K39="年次",P39*1,TRUE(),""))</f>
        <v/>
      </c>
      <c r="R39" s="8"/>
      <c r="S39" s="8"/>
      <c r="T39" s="8"/>
      <c r="U39" s="9" t="str">
        <f t="shared" si="6"/>
        <v/>
      </c>
      <c r="V39" s="9" t="str">
        <f t="shared" si="7"/>
        <v/>
      </c>
      <c r="W39" s="80"/>
      <c r="X39" s="80"/>
      <c r="Y39" s="80"/>
      <c r="Z39" s="190"/>
      <c r="AA39" s="80"/>
    </row>
    <row r="40" spans="1:27" ht="18" customHeight="1">
      <c r="A40" s="6">
        <v>36</v>
      </c>
      <c r="B40" s="80"/>
      <c r="C40" s="80"/>
      <c r="D40" s="80"/>
      <c r="E40" s="80"/>
      <c r="F40" s="80"/>
      <c r="G40" s="80"/>
      <c r="H40" s="80"/>
      <c r="I40" s="80"/>
      <c r="J40" s="190"/>
      <c r="K40" s="80"/>
      <c r="L40" s="80"/>
      <c r="M40" s="80"/>
      <c r="N40" s="10" t="str">
        <f t="shared" si="4"/>
        <v/>
      </c>
      <c r="O40" s="80"/>
      <c r="P40" s="10" t="str">
        <f t="shared" si="5"/>
        <v/>
      </c>
      <c r="Q40" s="10" t="str">
        <f t="array" ref="Q40">IF(P40="","",_xlfn.IFS(K40="日次",P40*240,K40="週次",P40*48,K40="月次",P40*12,K40="四半期",P40*4,K40="年次",P40*1,TRUE(),""))</f>
        <v/>
      </c>
      <c r="R40" s="8"/>
      <c r="S40" s="8"/>
      <c r="T40" s="8"/>
      <c r="U40" s="11" t="str">
        <f t="shared" si="6"/>
        <v/>
      </c>
      <c r="V40" s="11" t="str">
        <f t="shared" si="7"/>
        <v/>
      </c>
      <c r="W40" s="80"/>
      <c r="X40" s="80"/>
      <c r="Y40" s="80"/>
      <c r="Z40" s="190"/>
      <c r="AA40" s="80"/>
    </row>
    <row r="41" spans="1:27" ht="18" customHeight="1">
      <c r="A41" s="6">
        <v>37</v>
      </c>
      <c r="B41" s="80"/>
      <c r="C41" s="80"/>
      <c r="D41" s="80"/>
      <c r="E41" s="80"/>
      <c r="F41" s="80"/>
      <c r="G41" s="80"/>
      <c r="H41" s="80"/>
      <c r="I41" s="80"/>
      <c r="J41" s="190"/>
      <c r="K41" s="80"/>
      <c r="L41" s="80"/>
      <c r="M41" s="80"/>
      <c r="N41" s="7" t="str">
        <f t="shared" si="4"/>
        <v/>
      </c>
      <c r="O41" s="80"/>
      <c r="P41" s="7" t="str">
        <f t="shared" si="5"/>
        <v/>
      </c>
      <c r="Q41" s="7" t="str">
        <f t="array" ref="Q41">IF(P41="","",_xlfn.IFS(K41="日次",P41*240,K41="週次",P41*48,K41="月次",P41*12,K41="四半期",P41*4,K41="年次",P41*1,TRUE(),""))</f>
        <v/>
      </c>
      <c r="R41" s="8"/>
      <c r="S41" s="8"/>
      <c r="T41" s="8"/>
      <c r="U41" s="9" t="str">
        <f t="shared" si="6"/>
        <v/>
      </c>
      <c r="V41" s="9" t="str">
        <f t="shared" si="7"/>
        <v/>
      </c>
      <c r="W41" s="80"/>
      <c r="X41" s="80"/>
      <c r="Y41" s="80"/>
      <c r="Z41" s="190"/>
      <c r="AA41" s="80"/>
    </row>
    <row r="42" spans="1:27" ht="18" customHeight="1">
      <c r="A42" s="6">
        <v>38</v>
      </c>
      <c r="B42" s="80"/>
      <c r="C42" s="80"/>
      <c r="D42" s="80"/>
      <c r="E42" s="80"/>
      <c r="F42" s="80"/>
      <c r="G42" s="80"/>
      <c r="H42" s="80"/>
      <c r="I42" s="80"/>
      <c r="J42" s="190"/>
      <c r="K42" s="80"/>
      <c r="L42" s="80"/>
      <c r="M42" s="80"/>
      <c r="N42" s="10" t="str">
        <f t="shared" si="4"/>
        <v/>
      </c>
      <c r="O42" s="80"/>
      <c r="P42" s="10" t="str">
        <f t="shared" si="5"/>
        <v/>
      </c>
      <c r="Q42" s="10" t="str">
        <f t="array" ref="Q42">IF(P42="","",_xlfn.IFS(K42="日次",P42*240,K42="週次",P42*48,K42="月次",P42*12,K42="四半期",P42*4,K42="年次",P42*1,TRUE(),""))</f>
        <v/>
      </c>
      <c r="R42" s="8"/>
      <c r="S42" s="8"/>
      <c r="T42" s="8"/>
      <c r="U42" s="11" t="str">
        <f t="shared" si="6"/>
        <v/>
      </c>
      <c r="V42" s="11" t="str">
        <f t="shared" si="7"/>
        <v/>
      </c>
      <c r="W42" s="80"/>
      <c r="X42" s="80"/>
      <c r="Y42" s="80"/>
      <c r="Z42" s="190"/>
      <c r="AA42" s="80"/>
    </row>
    <row r="43" spans="1:27" ht="18" customHeight="1">
      <c r="A43" s="6">
        <v>39</v>
      </c>
      <c r="B43" s="80"/>
      <c r="C43" s="80"/>
      <c r="D43" s="80"/>
      <c r="E43" s="80"/>
      <c r="F43" s="80"/>
      <c r="G43" s="80"/>
      <c r="H43" s="80"/>
      <c r="I43" s="80"/>
      <c r="J43" s="190"/>
      <c r="K43" s="80"/>
      <c r="L43" s="80"/>
      <c r="M43" s="80"/>
      <c r="N43" s="7" t="str">
        <f t="shared" si="4"/>
        <v/>
      </c>
      <c r="O43" s="80"/>
      <c r="P43" s="7" t="str">
        <f t="shared" si="5"/>
        <v/>
      </c>
      <c r="Q43" s="7" t="str">
        <f t="array" ref="Q43">IF(P43="","",_xlfn.IFS(K43="日次",P43*240,K43="週次",P43*48,K43="月次",P43*12,K43="四半期",P43*4,K43="年次",P43*1,TRUE(),""))</f>
        <v/>
      </c>
      <c r="R43" s="8"/>
      <c r="S43" s="8"/>
      <c r="T43" s="8"/>
      <c r="U43" s="9" t="str">
        <f t="shared" si="6"/>
        <v/>
      </c>
      <c r="V43" s="9" t="str">
        <f t="shared" si="7"/>
        <v/>
      </c>
      <c r="W43" s="80"/>
      <c r="X43" s="80"/>
      <c r="Y43" s="80"/>
      <c r="Z43" s="190"/>
      <c r="AA43" s="80"/>
    </row>
    <row r="44" spans="1:27" ht="18" customHeight="1">
      <c r="A44" s="6">
        <v>40</v>
      </c>
      <c r="B44" s="80"/>
      <c r="C44" s="80"/>
      <c r="D44" s="80"/>
      <c r="E44" s="80"/>
      <c r="F44" s="80"/>
      <c r="G44" s="80"/>
      <c r="H44" s="80"/>
      <c r="I44" s="80"/>
      <c r="J44" s="190"/>
      <c r="K44" s="80"/>
      <c r="L44" s="80"/>
      <c r="M44" s="80"/>
      <c r="N44" s="10" t="str">
        <f t="shared" si="4"/>
        <v/>
      </c>
      <c r="O44" s="80"/>
      <c r="P44" s="10" t="str">
        <f t="shared" si="5"/>
        <v/>
      </c>
      <c r="Q44" s="10" t="str">
        <f t="array" ref="Q44">IF(P44="","",_xlfn.IFS(K44="日次",P44*240,K44="週次",P44*48,K44="月次",P44*12,K44="四半期",P44*4,K44="年次",P44*1,TRUE(),""))</f>
        <v/>
      </c>
      <c r="R44" s="8"/>
      <c r="S44" s="8"/>
      <c r="T44" s="8"/>
      <c r="U44" s="11" t="str">
        <f t="shared" si="6"/>
        <v/>
      </c>
      <c r="V44" s="11" t="str">
        <f t="shared" si="7"/>
        <v/>
      </c>
      <c r="W44" s="80"/>
      <c r="X44" s="80"/>
      <c r="Y44" s="80"/>
      <c r="Z44" s="190"/>
      <c r="AA44" s="80"/>
    </row>
    <row r="45" spans="1:27" ht="18" customHeight="1">
      <c r="A45" s="6">
        <v>41</v>
      </c>
      <c r="B45" s="80"/>
      <c r="C45" s="80"/>
      <c r="D45" s="80"/>
      <c r="E45" s="80"/>
      <c r="F45" s="80"/>
      <c r="G45" s="80"/>
      <c r="H45" s="80"/>
      <c r="I45" s="80"/>
      <c r="J45" s="190"/>
      <c r="K45" s="80"/>
      <c r="L45" s="80"/>
      <c r="M45" s="80"/>
      <c r="N45" s="7" t="str">
        <f t="shared" si="4"/>
        <v/>
      </c>
      <c r="O45" s="80"/>
      <c r="P45" s="7" t="str">
        <f t="shared" si="5"/>
        <v/>
      </c>
      <c r="Q45" s="7" t="str">
        <f t="array" ref="Q45">IF(P45="","",_xlfn.IFS(K45="日次",P45*240,K45="週次",P45*48,K45="月次",P45*12,K45="四半期",P45*4,K45="年次",P45*1,TRUE(),""))</f>
        <v/>
      </c>
      <c r="R45" s="8"/>
      <c r="S45" s="8"/>
      <c r="T45" s="8"/>
      <c r="U45" s="9" t="str">
        <f t="shared" si="6"/>
        <v/>
      </c>
      <c r="V45" s="9" t="str">
        <f t="shared" si="7"/>
        <v/>
      </c>
      <c r="W45" s="80"/>
      <c r="X45" s="80"/>
      <c r="Y45" s="80"/>
      <c r="Z45" s="190"/>
      <c r="AA45" s="80"/>
    </row>
    <row r="46" spans="1:27" ht="18" customHeight="1">
      <c r="A46" s="6">
        <v>42</v>
      </c>
      <c r="B46" s="80"/>
      <c r="C46" s="80"/>
      <c r="D46" s="80"/>
      <c r="E46" s="80"/>
      <c r="F46" s="80"/>
      <c r="G46" s="80"/>
      <c r="H46" s="80"/>
      <c r="I46" s="80"/>
      <c r="J46" s="190"/>
      <c r="K46" s="80"/>
      <c r="L46" s="80"/>
      <c r="M46" s="80"/>
      <c r="N46" s="10" t="str">
        <f t="shared" si="4"/>
        <v/>
      </c>
      <c r="O46" s="80"/>
      <c r="P46" s="10" t="str">
        <f t="shared" si="5"/>
        <v/>
      </c>
      <c r="Q46" s="10" t="str">
        <f t="array" ref="Q46">IF(P46="","",_xlfn.IFS(K46="日次",P46*240,K46="週次",P46*48,K46="月次",P46*12,K46="四半期",P46*4,K46="年次",P46*1,TRUE(),""))</f>
        <v/>
      </c>
      <c r="R46" s="8"/>
      <c r="S46" s="8"/>
      <c r="T46" s="8"/>
      <c r="U46" s="11" t="str">
        <f t="shared" si="6"/>
        <v/>
      </c>
      <c r="V46" s="11" t="str">
        <f t="shared" si="7"/>
        <v/>
      </c>
      <c r="W46" s="80"/>
      <c r="X46" s="80"/>
      <c r="Y46" s="80"/>
      <c r="Z46" s="190"/>
      <c r="AA46" s="80"/>
    </row>
    <row r="47" spans="1:27" ht="18" customHeight="1">
      <c r="A47" s="6">
        <v>43</v>
      </c>
      <c r="B47" s="80"/>
      <c r="C47" s="80"/>
      <c r="D47" s="80"/>
      <c r="E47" s="80"/>
      <c r="F47" s="80"/>
      <c r="G47" s="80"/>
      <c r="H47" s="80"/>
      <c r="I47" s="80"/>
      <c r="J47" s="190"/>
      <c r="K47" s="80"/>
      <c r="L47" s="80"/>
      <c r="M47" s="80"/>
      <c r="N47" s="7" t="str">
        <f t="shared" si="4"/>
        <v/>
      </c>
      <c r="O47" s="80"/>
      <c r="P47" s="7" t="str">
        <f t="shared" si="5"/>
        <v/>
      </c>
      <c r="Q47" s="7" t="str">
        <f t="array" ref="Q47">IF(P47="","",_xlfn.IFS(K47="日次",P47*240,K47="週次",P47*48,K47="月次",P47*12,K47="四半期",P47*4,K47="年次",P47*1,TRUE(),""))</f>
        <v/>
      </c>
      <c r="R47" s="8"/>
      <c r="S47" s="8"/>
      <c r="T47" s="8"/>
      <c r="U47" s="9" t="str">
        <f t="shared" si="6"/>
        <v/>
      </c>
      <c r="V47" s="9" t="str">
        <f t="shared" si="7"/>
        <v/>
      </c>
      <c r="W47" s="80"/>
      <c r="X47" s="80"/>
      <c r="Y47" s="80"/>
      <c r="Z47" s="190"/>
      <c r="AA47" s="80"/>
    </row>
    <row r="48" spans="1:27" ht="18" customHeight="1">
      <c r="A48" s="6">
        <v>44</v>
      </c>
      <c r="B48" s="80"/>
      <c r="C48" s="80"/>
      <c r="D48" s="80"/>
      <c r="E48" s="80"/>
      <c r="F48" s="80"/>
      <c r="G48" s="80"/>
      <c r="H48" s="80"/>
      <c r="I48" s="80"/>
      <c r="J48" s="190"/>
      <c r="K48" s="80"/>
      <c r="L48" s="80"/>
      <c r="M48" s="80"/>
      <c r="N48" s="10" t="str">
        <f t="shared" si="4"/>
        <v/>
      </c>
      <c r="O48" s="80"/>
      <c r="P48" s="10" t="str">
        <f t="shared" si="5"/>
        <v/>
      </c>
      <c r="Q48" s="10" t="str">
        <f t="array" ref="Q48">IF(P48="","",_xlfn.IFS(K48="日次",P48*240,K48="週次",P48*48,K48="月次",P48*12,K48="四半期",P48*4,K48="年次",P48*1,TRUE(),""))</f>
        <v/>
      </c>
      <c r="R48" s="8"/>
      <c r="S48" s="8"/>
      <c r="T48" s="8"/>
      <c r="U48" s="11" t="str">
        <f t="shared" si="6"/>
        <v/>
      </c>
      <c r="V48" s="11" t="str">
        <f t="shared" si="7"/>
        <v/>
      </c>
      <c r="W48" s="80"/>
      <c r="X48" s="80"/>
      <c r="Y48" s="80"/>
      <c r="Z48" s="190"/>
      <c r="AA48" s="80"/>
    </row>
    <row r="49" spans="1:27" ht="18" customHeight="1">
      <c r="A49" s="6">
        <v>45</v>
      </c>
      <c r="B49" s="80"/>
      <c r="C49" s="80"/>
      <c r="D49" s="80"/>
      <c r="E49" s="80"/>
      <c r="F49" s="80"/>
      <c r="G49" s="80"/>
      <c r="H49" s="80"/>
      <c r="I49" s="80"/>
      <c r="J49" s="190"/>
      <c r="K49" s="80"/>
      <c r="L49" s="80"/>
      <c r="M49" s="80"/>
      <c r="N49" s="7" t="str">
        <f t="shared" si="4"/>
        <v/>
      </c>
      <c r="O49" s="80"/>
      <c r="P49" s="7" t="str">
        <f t="shared" si="5"/>
        <v/>
      </c>
      <c r="Q49" s="7" t="str">
        <f t="array" ref="Q49">IF(P49="","",_xlfn.IFS(K49="日次",P49*240,K49="週次",P49*48,K49="月次",P49*12,K49="四半期",P49*4,K49="年次",P49*1,TRUE(),""))</f>
        <v/>
      </c>
      <c r="R49" s="8"/>
      <c r="S49" s="8"/>
      <c r="T49" s="8"/>
      <c r="U49" s="9" t="str">
        <f t="shared" si="6"/>
        <v/>
      </c>
      <c r="V49" s="9" t="str">
        <f t="shared" si="7"/>
        <v/>
      </c>
      <c r="W49" s="80"/>
      <c r="X49" s="80"/>
      <c r="Y49" s="80"/>
      <c r="Z49" s="190"/>
      <c r="AA49" s="80"/>
    </row>
    <row r="50" spans="1:27" ht="18" customHeight="1">
      <c r="A50" s="6">
        <v>46</v>
      </c>
      <c r="B50" s="80"/>
      <c r="C50" s="80"/>
      <c r="D50" s="80"/>
      <c r="E50" s="80"/>
      <c r="F50" s="80"/>
      <c r="G50" s="80"/>
      <c r="H50" s="80"/>
      <c r="I50" s="80"/>
      <c r="J50" s="190"/>
      <c r="K50" s="80"/>
      <c r="L50" s="80"/>
      <c r="M50" s="80"/>
      <c r="N50" s="10" t="str">
        <f t="shared" si="4"/>
        <v/>
      </c>
      <c r="O50" s="80"/>
      <c r="P50" s="10" t="str">
        <f t="shared" si="5"/>
        <v/>
      </c>
      <c r="Q50" s="10" t="str">
        <f t="array" ref="Q50">IF(P50="","",_xlfn.IFS(K50="日次",P50*240,K50="週次",P50*48,K50="月次",P50*12,K50="四半期",P50*4,K50="年次",P50*1,TRUE(),""))</f>
        <v/>
      </c>
      <c r="R50" s="8"/>
      <c r="S50" s="8"/>
      <c r="T50" s="8"/>
      <c r="U50" s="11" t="str">
        <f t="shared" si="6"/>
        <v/>
      </c>
      <c r="V50" s="11" t="str">
        <f t="shared" si="7"/>
        <v/>
      </c>
      <c r="W50" s="80"/>
      <c r="X50" s="80"/>
      <c r="Y50" s="80"/>
      <c r="Z50" s="190"/>
      <c r="AA50" s="80"/>
    </row>
    <row r="51" spans="1:27" ht="18" customHeight="1">
      <c r="A51" s="6">
        <v>47</v>
      </c>
      <c r="B51" s="80"/>
      <c r="C51" s="80"/>
      <c r="D51" s="80"/>
      <c r="E51" s="80"/>
      <c r="F51" s="80"/>
      <c r="G51" s="80"/>
      <c r="H51" s="80"/>
      <c r="I51" s="80"/>
      <c r="J51" s="190"/>
      <c r="K51" s="80"/>
      <c r="L51" s="80"/>
      <c r="M51" s="80"/>
      <c r="N51" s="7" t="str">
        <f t="shared" si="4"/>
        <v/>
      </c>
      <c r="O51" s="80"/>
      <c r="P51" s="7" t="str">
        <f t="shared" si="5"/>
        <v/>
      </c>
      <c r="Q51" s="7" t="str">
        <f t="array" ref="Q51">IF(P51="","",_xlfn.IFS(K51="日次",P51*240,K51="週次",P51*48,K51="月次",P51*12,K51="四半期",P51*4,K51="年次",P51*1,TRUE(),""))</f>
        <v/>
      </c>
      <c r="R51" s="8"/>
      <c r="S51" s="8"/>
      <c r="T51" s="8"/>
      <c r="U51" s="9" t="str">
        <f t="shared" si="6"/>
        <v/>
      </c>
      <c r="V51" s="9" t="str">
        <f t="shared" si="7"/>
        <v/>
      </c>
      <c r="W51" s="80"/>
      <c r="X51" s="80"/>
      <c r="Y51" s="80"/>
      <c r="Z51" s="190"/>
      <c r="AA51" s="80"/>
    </row>
    <row r="52" spans="1:27" ht="18" customHeight="1">
      <c r="A52" s="6">
        <v>48</v>
      </c>
      <c r="B52" s="80"/>
      <c r="C52" s="80"/>
      <c r="D52" s="80"/>
      <c r="E52" s="80"/>
      <c r="F52" s="80"/>
      <c r="G52" s="80"/>
      <c r="H52" s="80"/>
      <c r="I52" s="80"/>
      <c r="J52" s="190"/>
      <c r="K52" s="80"/>
      <c r="L52" s="80"/>
      <c r="M52" s="80"/>
      <c r="N52" s="10" t="str">
        <f t="shared" si="4"/>
        <v/>
      </c>
      <c r="O52" s="80"/>
      <c r="P52" s="10" t="str">
        <f t="shared" si="5"/>
        <v/>
      </c>
      <c r="Q52" s="10" t="str">
        <f t="array" ref="Q52">IF(P52="","",_xlfn.IFS(K52="日次",P52*240,K52="週次",P52*48,K52="月次",P52*12,K52="四半期",P52*4,K52="年次",P52*1,TRUE(),""))</f>
        <v/>
      </c>
      <c r="R52" s="8"/>
      <c r="S52" s="8"/>
      <c r="T52" s="8"/>
      <c r="U52" s="11" t="str">
        <f t="shared" si="6"/>
        <v/>
      </c>
      <c r="V52" s="11" t="str">
        <f t="shared" si="7"/>
        <v/>
      </c>
      <c r="W52" s="80"/>
      <c r="X52" s="80"/>
      <c r="Y52" s="80"/>
      <c r="Z52" s="190"/>
      <c r="AA52" s="80"/>
    </row>
    <row r="53" spans="1:27" ht="18" customHeight="1">
      <c r="A53" s="6">
        <v>49</v>
      </c>
      <c r="B53" s="80"/>
      <c r="C53" s="80"/>
      <c r="D53" s="80"/>
      <c r="E53" s="80"/>
      <c r="F53" s="80"/>
      <c r="G53" s="80"/>
      <c r="H53" s="80"/>
      <c r="I53" s="80"/>
      <c r="J53" s="190"/>
      <c r="K53" s="80"/>
      <c r="L53" s="80"/>
      <c r="M53" s="80"/>
      <c r="N53" s="7" t="str">
        <f t="shared" si="4"/>
        <v/>
      </c>
      <c r="O53" s="80"/>
      <c r="P53" s="7" t="str">
        <f t="shared" si="5"/>
        <v/>
      </c>
      <c r="Q53" s="7" t="str">
        <f t="array" ref="Q53">IF(P53="","",_xlfn.IFS(K53="日次",P53*240,K53="週次",P53*48,K53="月次",P53*12,K53="四半期",P53*4,K53="年次",P53*1,TRUE(),""))</f>
        <v/>
      </c>
      <c r="R53" s="8"/>
      <c r="S53" s="8"/>
      <c r="T53" s="8"/>
      <c r="U53" s="9" t="str">
        <f t="shared" si="6"/>
        <v/>
      </c>
      <c r="V53" s="9" t="str">
        <f t="shared" si="7"/>
        <v/>
      </c>
      <c r="W53" s="80"/>
      <c r="X53" s="80"/>
      <c r="Y53" s="80"/>
      <c r="Z53" s="190"/>
      <c r="AA53" s="80"/>
    </row>
    <row r="54" spans="1:27" ht="18" customHeight="1">
      <c r="A54" s="6">
        <v>50</v>
      </c>
      <c r="B54" s="80"/>
      <c r="C54" s="80"/>
      <c r="D54" s="80"/>
      <c r="E54" s="80"/>
      <c r="F54" s="80"/>
      <c r="G54" s="80"/>
      <c r="H54" s="80"/>
      <c r="I54" s="80"/>
      <c r="J54" s="190"/>
      <c r="K54" s="80"/>
      <c r="L54" s="80"/>
      <c r="M54" s="80"/>
      <c r="N54" s="10" t="str">
        <f t="shared" si="4"/>
        <v/>
      </c>
      <c r="O54" s="80"/>
      <c r="P54" s="10" t="str">
        <f t="shared" si="5"/>
        <v/>
      </c>
      <c r="Q54" s="10" t="str">
        <f t="array" ref="Q54">IF(P54="","",_xlfn.IFS(K54="日次",P54*240,K54="週次",P54*48,K54="月次",P54*12,K54="四半期",P54*4,K54="年次",P54*1,TRUE(),""))</f>
        <v/>
      </c>
      <c r="R54" s="8"/>
      <c r="S54" s="8"/>
      <c r="T54" s="8"/>
      <c r="U54" s="11" t="str">
        <f t="shared" si="6"/>
        <v/>
      </c>
      <c r="V54" s="11" t="str">
        <f t="shared" si="7"/>
        <v/>
      </c>
      <c r="W54" s="80"/>
      <c r="X54" s="80"/>
      <c r="Y54" s="80"/>
      <c r="Z54" s="190"/>
      <c r="AA54" s="80"/>
    </row>
    <row r="55" spans="1:27" ht="21.75" customHeight="1">
      <c r="A55" s="81" t="s">
        <v>218</v>
      </c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12">
        <f>SUM(N5:N54)</f>
        <v>35.700000000000003</v>
      </c>
      <c r="O55" s="82"/>
      <c r="P55" s="12">
        <f>SUM(P5:P54)</f>
        <v>74.599999999999994</v>
      </c>
      <c r="Q55" s="12" t="str">
        <f t="array" ref="Q55">IF(P55="","",_xlfn.IFS(K55="日次",P55*240,K55="週次",P55*48,K55="月次",P55*12,K55="四半期",P55*4,K55="年次",P55*1,TRUE(),""))</f>
        <v/>
      </c>
      <c r="R55" s="82"/>
      <c r="S55" s="82"/>
      <c r="T55" s="82"/>
      <c r="U55" s="82"/>
      <c r="V55" s="82"/>
      <c r="W55" s="82"/>
      <c r="X55" s="82"/>
      <c r="Y55" s="82"/>
      <c r="Z55" s="82"/>
      <c r="AA55" s="82"/>
    </row>
    <row r="56" spans="1:27" ht="15" customHeigh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 t="str">
        <f t="array" ref="Q56">IF(P56="","",_xlfn.IFS(K56="日次",P56*240,K56="週次",P56*48,K56="月次",P56*12,K56="四半期",P56*4,K56="年次",P56*1,TRUE(),""))</f>
        <v/>
      </c>
      <c r="R56" s="72"/>
      <c r="S56" s="72"/>
      <c r="T56" s="72"/>
      <c r="U56" s="72"/>
      <c r="V56" s="72"/>
      <c r="W56" s="72"/>
      <c r="X56" s="72"/>
      <c r="Y56" s="72"/>
      <c r="Z56" s="72"/>
      <c r="AA56" s="72"/>
    </row>
    <row r="57" spans="1:27" ht="14.25" customHeight="1">
      <c r="A57" s="83" t="s">
        <v>219</v>
      </c>
      <c r="B57" s="83"/>
      <c r="C57" s="83"/>
      <c r="D57" s="83"/>
      <c r="E57" s="83"/>
      <c r="F57" s="83"/>
      <c r="G57" s="83"/>
      <c r="H57" s="83"/>
      <c r="I57" s="83"/>
      <c r="J57" s="72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72"/>
      <c r="AA57" s="83"/>
    </row>
  </sheetData>
  <mergeCells count="11">
    <mergeCell ref="A1:AA1"/>
    <mergeCell ref="A3:B3"/>
    <mergeCell ref="W3:AA3"/>
    <mergeCell ref="O2:T2"/>
    <mergeCell ref="C3:J3"/>
    <mergeCell ref="A2:I2"/>
    <mergeCell ref="R3:T3"/>
    <mergeCell ref="U3:V3"/>
    <mergeCell ref="K3:Q3"/>
    <mergeCell ref="U2:AA2"/>
    <mergeCell ref="K2:N2"/>
  </mergeCells>
  <phoneticPr fontId="58"/>
  <dataValidations count="5">
    <dataValidation type="list" allowBlank="1" promptTitle="カテゴリ選択" prompt="業務のカテゴリを選択" sqref="C5:C54 H15:H54" xr:uid="{00000000-0002-0000-0800-000000000000}">
      <formula1>"コア業務,サポート業務,管理業務"</formula1>
      <formula2>0</formula2>
    </dataValidation>
    <dataValidation type="list" allowBlank="1" showErrorMessage="1" errorTitle="入力エラー" error="○・△・× のいずれかを選択してください" sqref="J5:J54" xr:uid="{00000000-0002-0000-0800-000001000000}">
      <formula1>"○,△,×"</formula1>
      <formula2>0</formula2>
    </dataValidation>
    <dataValidation type="list" allowBlank="1" showErrorMessage="1" errorTitle="入力エラー" error="E・C・R・S のいずれかを選択してください" sqref="Z5:Z54" xr:uid="{00000000-0002-0000-0800-000002000000}">
      <formula1>"E,C,R,S"</formula1>
      <formula2>0</formula2>
    </dataValidation>
    <dataValidation type="whole" allowBlank="1" showErrorMessage="1" errorTitle="入力エラー" error="1〜5 の整数で入力してください" sqref="R5:T54" xr:uid="{00000000-0002-0000-0800-000003000000}">
      <formula1>1</formula1>
      <formula2>5</formula2>
    </dataValidation>
    <dataValidation type="list" allowBlank="1" showErrorMessage="1" errorTitle="入力エラー" error="リストから選択してください" sqref="K5:K54" xr:uid="{00000000-0002-0000-0800-000004000000}">
      <formula1>"日次,週次,月次,四半期,年次,不定期"</formula1>
      <formula2>0</formula2>
    </dataValidation>
  </dataValidations>
  <pageMargins left="0.75" right="0.75" top="1" bottom="1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3</vt:i4>
      </vt:variant>
    </vt:vector>
  </HeadingPairs>
  <TitlesOfParts>
    <vt:vector size="15" baseType="lpstr">
      <vt:lpstr>📋 使い方・概要</vt:lpstr>
      <vt:lpstr>①シンプル版</vt:lpstr>
      <vt:lpstr>①シンプル版（記入例）</vt:lpstr>
      <vt:lpstr>①使い方ガイド</vt:lpstr>
      <vt:lpstr>②業務量計算版</vt:lpstr>
      <vt:lpstr>②業務量計算版（記入例）</vt:lpstr>
      <vt:lpstr>②使い方ガイド</vt:lpstr>
      <vt:lpstr>③課題分析版</vt:lpstr>
      <vt:lpstr>③課題分析版（記入例）</vt:lpstr>
      <vt:lpstr>③使い方ガイド</vt:lpstr>
      <vt:lpstr>📊 スコアリング基準</vt:lpstr>
      <vt:lpstr>📈 集計ダッシュボード</vt:lpstr>
      <vt:lpstr>③課題分析版!Print_Titles</vt:lpstr>
      <vt:lpstr>'③課題分析版（記入例）'!Print_Titles</vt:lpstr>
      <vt:lpstr>'📋 使い方・概要'!Print_Titles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貴大 小西</cp:lastModifiedBy>
  <cp:revision>0</cp:revision>
  <dcterms:created xsi:type="dcterms:W3CDTF">2026-03-22T06:31:47Z</dcterms:created>
  <dcterms:modified xsi:type="dcterms:W3CDTF">2026-04-08T04:38:06Z</dcterms:modified>
  <dc:language>en-US</dc:language>
</cp:coreProperties>
</file>